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1805" windowHeight="5805" activeTab="1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1'!$A$23:$D$27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<sst xmlns="http://schemas.openxmlformats.org/spreadsheetml/2006/main" count="409" uniqueCount="332">
  <si>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</si>
  <si>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</si>
  <si>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</si>
  <si>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</si>
  <si>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</si>
  <si>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</si>
  <si>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</si>
  <si>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</si>
  <si>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</si>
  <si>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</si>
  <si>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</si>
  <si>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</si>
  <si>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</si>
  <si>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</si>
  <si>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</si>
  <si>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</si>
  <si>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</si>
  <si>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</si>
  <si>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</si>
  <si>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</si>
  <si>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</si>
  <si>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</si>
  <si>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</si>
  <si>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</si>
  <si>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</si>
  <si>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</si>
  <si>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</si>
  <si>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</si>
  <si>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</si>
  <si>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</si>
  <si>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</si>
  <si>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</si>
  <si>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</si>
  <si>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</si>
  <si>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</si>
  <si>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</si>
  <si>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</si>
  <si>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</si>
  <si>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</si>
  <si>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</si>
  <si>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</si>
  <si>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</si>
  <si>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</si>
  <si>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</si>
  <si>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</si>
  <si>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</si>
  <si>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</si>
  <si>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</si>
  <si>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</si>
  <si>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</si>
  <si>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</si>
  <si>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</si>
  <si>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</si>
  <si>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</si>
  <si>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</si>
  <si>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</si>
  <si>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</si>
  <si>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</si>
  <si>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</si>
  <si>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</si>
  <si>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</si>
  <si>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</si>
  <si>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</si>
  <si>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</si>
  <si>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</si>
  <si>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</si>
  <si>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</si>
  <si>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</si>
  <si>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</si>
  <si>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</si>
  <si>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</si>
  <si>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</si>
  <si>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</si>
  <si>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</si>
  <si>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</si>
  <si>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</si>
  <si>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</si>
  <si>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</si>
  <si>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</si>
  <si>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</si>
  <si>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</si>
  <si>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</si>
  <si>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</si>
  <si>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</si>
  <si>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</si>
  <si>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</si>
  <si>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</si>
  <si>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</si>
  <si>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</si>
  <si>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</si>
  <si>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</si>
  <si>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</si>
  <si>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</si>
  <si>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</si>
  <si>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</si>
  <si>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ОБРАЗОВАНИЕ.  Молодежная политика и оздоровление детей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</si>
  <si>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</si>
  <si>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</si>
  <si>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</si>
  <si>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</si>
  <si>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</si>
  <si>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</si>
  <si>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</si>
  <si>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</si>
  <si>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</si>
  <si>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</si>
  <si>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</si>
  <si>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</si>
  <si>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</si>
  <si>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</si>
  <si>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</si>
  <si>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</si>
  <si>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</si>
  <si>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</si>
  <si>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</si>
  <si>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</si>
  <si>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</si>
  <si>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</si>
  <si>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</si>
  <si>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</si>
  <si>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</si>
  <si>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</si>
  <si>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</si>
  <si>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</si>
  <si>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</si>
  <si>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</si>
  <si>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</si>
  <si>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</si>
  <si>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</si>
  <si>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</si>
  <si>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</si>
  <si>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</si>
  <si>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</si>
  <si>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</si>
  <si>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</si>
  <si>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</si>
  <si>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</si>
  <si>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</si>
  <si>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</si>
  <si>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</si>
  <si>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</si>
  <si>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024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</si>
  <si>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</si>
  <si>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</si>
  <si>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</si>
  <si>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</si>
  <si>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</si>
  <si>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</si>
  <si>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</si>
  <si>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</si>
  <si>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</si>
  <si>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</si>
  <si>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</si>
  <si>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Закупка товаров, работ, услуг в сфере информационно-коммуникационных технологий</t>
  </si>
  <si>
    <t>Прочая закупка товаров, работ, услуг в целях капитального ремонта государственного имущества</t>
  </si>
  <si>
    <t>00111705050100000180</t>
  </si>
  <si>
    <t>Прочие неналоговые доходы бюджетов поселений</t>
  </si>
  <si>
    <t>18210102030012000110</t>
  </si>
  <si>
    <t>037</t>
  </si>
  <si>
    <t>Невыясненные поступления, зачисляемые в бюджеты поселений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</si>
  <si>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</si>
  <si>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</si>
  <si>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</si>
  <si>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</si>
  <si>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</si>
  <si>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</si>
  <si>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</si>
  <si>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</si>
  <si>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</si>
  <si>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</si>
  <si>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</si>
  <si>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</si>
  <si>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</si>
  <si>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</si>
  <si>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</si>
  <si>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</si>
  <si>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</si>
  <si>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</si>
  <si>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</si>
  <si>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</si>
  <si>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</si>
  <si>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</si>
  <si>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</si>
  <si>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</si>
  <si>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</si>
  <si>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</si>
  <si>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</si>
  <si>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</si>
  <si>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236</t>
  </si>
  <si>
    <t>239</t>
  </si>
  <si>
    <t>244</t>
  </si>
  <si>
    <t>247</t>
  </si>
  <si>
    <t>248</t>
  </si>
  <si>
    <t>249</t>
  </si>
  <si>
    <t>250</t>
  </si>
  <si>
    <t>252</t>
  </si>
  <si>
    <t>253</t>
  </si>
  <si>
    <t>00111701050100000180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</si>
  <si>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</si>
  <si>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</si>
  <si>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</si>
  <si>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</si>
  <si>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</si>
  <si>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</si>
  <si>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</si>
  <si>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</si>
  <si>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</si>
  <si>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450</t>
  </si>
  <si>
    <t>00120203024100000151</t>
  </si>
  <si>
    <t>Субвенции бюджетам поселений на выполненние  передаваемых полномочий  субъектов РФ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</si>
  <si>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</si>
  <si>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</si>
  <si>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</si>
  <si>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</si>
  <si>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</si>
  <si>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</si>
  <si>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</si>
  <si>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002 0103  22 2 0014  242 221 </t>
  </si>
  <si>
    <t xml:space="preserve">002 0103  22 2 0014  244 340 </t>
  </si>
  <si>
    <t xml:space="preserve">002 0103  23 9 0019  540 251 </t>
  </si>
  <si>
    <t xml:space="preserve">001 0104 22 3 0012 121 211 </t>
  </si>
  <si>
    <t xml:space="preserve">001 0104 22 3 0012 121 213 </t>
  </si>
  <si>
    <t xml:space="preserve">001 0104 22 3 0014 242 221 </t>
  </si>
  <si>
    <t xml:space="preserve">001 0104 22 3 0014 242 226 </t>
  </si>
  <si>
    <t xml:space="preserve">001 0104 22 3 0014 242 310 </t>
  </si>
  <si>
    <t xml:space="preserve">001 0104 22 3 0014 242 340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</si>
  <si>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</si>
  <si>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</si>
  <si>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</si>
  <si>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</si>
  <si>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</si>
  <si>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</si>
  <si>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</si>
  <si>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</si>
  <si>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</si>
  <si>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</si>
  <si>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</si>
  <si>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</si>
  <si>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</si>
  <si>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</si>
  <si>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</si>
  <si>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001 0309 23 9 0309 244 225 </t>
  </si>
  <si>
    <t xml:space="preserve">001 0309 23 9 0309 244 310 </t>
  </si>
  <si>
    <t xml:space="preserve">001 0409 23 9 0409 244 225 </t>
  </si>
  <si>
    <t xml:space="preserve">001 0412 23 9 0411 244 226 </t>
  </si>
  <si>
    <t xml:space="preserve">001 0412 23 9 0412 244 226 </t>
  </si>
  <si>
    <t xml:space="preserve">001 0502 23 9 0502 414 310  </t>
  </si>
  <si>
    <t xml:space="preserve">001 1202 23 9 0116 621 241 </t>
  </si>
  <si>
    <t xml:space="preserve">001 1105 23 9 0707 244 340 </t>
  </si>
  <si>
    <t xml:space="preserve">001 1105 23 9 0707 244 290 </t>
  </si>
  <si>
    <t xml:space="preserve">001 1003 23 9 0101 321 262 </t>
  </si>
  <si>
    <t>001 1001 23 9 0017 321 263</t>
  </si>
  <si>
    <t xml:space="preserve">001 0801 23 9 0116 621 241 </t>
  </si>
  <si>
    <t xml:space="preserve">001 0801 23 9 0019 540 251 </t>
  </si>
  <si>
    <t xml:space="preserve">001 0707 23 9 0707 244 290 </t>
  </si>
  <si>
    <t xml:space="preserve">001 0707 23 9 0707 244 226 </t>
  </si>
  <si>
    <t xml:space="preserve">001 0505 23 9 0115 611 241 </t>
  </si>
  <si>
    <t xml:space="preserve">001 0503 23 9 0513 244 310 </t>
  </si>
  <si>
    <t xml:space="preserve">001 0503 23 9 0513 244 224 </t>
  </si>
  <si>
    <t xml:space="preserve">001 0503 23 9 0503 244 223 </t>
  </si>
  <si>
    <t xml:space="preserve">001 0503 23 9 0503 244 225 </t>
  </si>
  <si>
    <t xml:space="preserve">001 0503 23 9 0503 244 340 </t>
  </si>
  <si>
    <t xml:space="preserve">001 0203 23 9 0018 244 226 </t>
  </si>
  <si>
    <t>Резервные фонды</t>
  </si>
  <si>
    <t>Резервный фонд местных администраций</t>
  </si>
  <si>
    <t xml:space="preserve">001 0111 23 9 0011 000 000 </t>
  </si>
  <si>
    <t xml:space="preserve">001 0111 23 9 0011 870 290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</si>
  <si>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</si>
  <si>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</si>
  <si>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</si>
  <si>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</si>
  <si>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001 0104 22 3 0014 242 000 </t>
  </si>
  <si>
    <t xml:space="preserve">001 0104 22 3 0014 244 000 </t>
  </si>
  <si>
    <t xml:space="preserve">001 0111 00 0 0000 000 000 </t>
  </si>
  <si>
    <t xml:space="preserve">001 0113 23 9 0113 244 000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</si>
  <si>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</si>
  <si>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</si>
  <si>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</si>
  <si>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</si>
  <si>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</si>
  <si>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001 0412 23 9 0000 000 000 </t>
  </si>
  <si>
    <t>001 0503 23 9 0503 000 000</t>
  </si>
  <si>
    <t xml:space="preserve">001 0502 23 9 0000 000 000 </t>
  </si>
  <si>
    <t xml:space="preserve">001 0502 23 9 0512 244 225 </t>
  </si>
  <si>
    <t xml:space="preserve">001 0502 23 9 0512 244 310 </t>
  </si>
  <si>
    <t xml:space="preserve">001 0502 23 9 0512 244 340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</si>
  <si>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</si>
  <si>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</si>
  <si>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</si>
  <si>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</si>
  <si>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</si>
  <si>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</si>
  <si>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</si>
  <si>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001 0707 00 0 0000 000 000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</si>
  <si>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</si>
  <si>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</si>
  <si>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</si>
  <si>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</si>
  <si>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</si>
  <si>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</si>
  <si>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</si>
  <si>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</si>
  <si>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</si>
  <si>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</si>
  <si>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</si>
  <si>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228</t>
  </si>
  <si>
    <t>229</t>
  </si>
  <si>
    <t>231</t>
  </si>
  <si>
    <t>240</t>
  </si>
  <si>
    <t>241</t>
  </si>
  <si>
    <t>242</t>
  </si>
  <si>
    <t>243</t>
  </si>
  <si>
    <t>245</t>
  </si>
  <si>
    <t>246</t>
  </si>
  <si>
    <t xml:space="preserve">001 0113 23 9 0113 244 226 </t>
  </si>
  <si>
    <t xml:space="preserve">Акцизы на автомобильный бензин,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</si>
  <si>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10010302230010000110</t>
  </si>
  <si>
    <t>10010302240010000110</t>
  </si>
  <si>
    <t>10010302250010000110</t>
  </si>
  <si>
    <t>10010302260010000110</t>
  </si>
  <si>
    <t>04 февраля 2013 г.</t>
  </si>
  <si>
    <t>254</t>
  </si>
  <si>
    <t>255</t>
  </si>
  <si>
    <t>256</t>
  </si>
  <si>
    <t>020</t>
  </si>
  <si>
    <t>022</t>
  </si>
  <si>
    <t>023</t>
  </si>
  <si>
    <t>025</t>
  </si>
  <si>
    <t>029</t>
  </si>
  <si>
    <t>030</t>
  </si>
  <si>
    <t>031</t>
  </si>
  <si>
    <t>на 01.02.2014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</si>
</sst>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2" fontId="5" fillId="0" borderId="20" xfId="0" applyNumberFormat="1" applyFont="1" applyBorder="1" applyAlignment="1">
      <alignment horizontal="right"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49" fontId="10" fillId="0" borderId="17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4" fontId="4" fillId="0" borderId="2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 quotePrefix="1">
      <alignment horizontal="left" vertical="top" wrapText="1"/>
    </xf>
    <xf numFmtId="49" fontId="0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4" fillId="0" borderId="2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" fontId="4" fillId="0" borderId="2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5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14" fillId="0" borderId="46" xfId="0" applyNumberFormat="1" applyFont="1" applyBorder="1" applyAlignment="1">
      <alignment horizontal="left" vertical="center" wrapText="1"/>
    </xf>
    <xf numFmtId="49" fontId="14" fillId="0" borderId="4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47"/>
  <sheetViews>
    <sheetView showGridLines="0" zoomScalePageLayoutView="0" workbookViewId="0" topLeftCell="A1">
      <selection activeCell="C21" sqref="C2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14"/>
      <c r="B1" s="114"/>
      <c r="C1" s="114"/>
      <c r="D1" s="114"/>
      <c r="E1" s="3"/>
      <c r="F1" s="3"/>
      <c r="G1" s="4"/>
    </row>
    <row r="2" spans="1:7" ht="15.75" thickBot="1">
      <c r="A2" s="114" t="s">
        <v>26</v>
      </c>
      <c r="B2" s="114"/>
      <c r="C2" s="114"/>
      <c r="D2" s="114"/>
      <c r="E2" s="35"/>
      <c r="F2" s="41"/>
      <c r="G2" s="10" t="s">
        <v>3</v>
      </c>
    </row>
    <row r="3" spans="1:9" ht="12.75">
      <c r="A3" s="2"/>
      <c r="B3" s="2"/>
      <c r="C3" s="2"/>
      <c r="D3" s="1"/>
      <c r="E3" s="41"/>
      <c r="F3" s="44" t="s">
        <v>8</v>
      </c>
      <c r="G3" s="7" t="s">
        <v>15</v>
      </c>
      <c r="I3" s="1"/>
    </row>
    <row r="4" spans="1:9" ht="12.75">
      <c r="A4" s="115" t="s">
        <v>331</v>
      </c>
      <c r="B4" s="115"/>
      <c r="C4" s="115"/>
      <c r="D4" s="115"/>
      <c r="E4" s="1"/>
      <c r="F4" s="49" t="s">
        <v>7</v>
      </c>
      <c r="G4" s="22">
        <v>41671</v>
      </c>
      <c r="I4" s="1"/>
    </row>
    <row r="5" spans="1:9" ht="12.75">
      <c r="A5" s="2"/>
      <c r="B5" s="2"/>
      <c r="C5" s="2"/>
      <c r="D5" s="1"/>
      <c r="E5" s="1"/>
      <c r="F5" s="49" t="s">
        <v>5</v>
      </c>
      <c r="G5" s="36" t="s">
        <v>30</v>
      </c>
      <c r="I5" s="1"/>
    </row>
    <row r="6" spans="1:9" ht="33.75" customHeight="1">
      <c r="A6" s="123" t="s">
        <v>21</v>
      </c>
      <c r="B6" s="123"/>
      <c r="C6" s="116" t="s">
        <v>27</v>
      </c>
      <c r="D6" s="116"/>
      <c r="E6" s="116"/>
      <c r="F6" s="49" t="s">
        <v>22</v>
      </c>
      <c r="G6" s="36" t="s">
        <v>31</v>
      </c>
      <c r="I6" s="1"/>
    </row>
    <row r="7" spans="1:9" ht="33.75" customHeight="1">
      <c r="A7" s="6" t="s">
        <v>13</v>
      </c>
      <c r="B7" s="116" t="s">
        <v>28</v>
      </c>
      <c r="C7" s="116"/>
      <c r="D7" s="116"/>
      <c r="E7" s="116"/>
      <c r="F7" s="49" t="s">
        <v>25</v>
      </c>
      <c r="G7" s="50" t="s">
        <v>72</v>
      </c>
      <c r="I7" s="1"/>
    </row>
    <row r="8" spans="1:9" ht="12.75">
      <c r="A8" s="6" t="s">
        <v>127</v>
      </c>
      <c r="B8" s="6"/>
      <c r="C8" s="6"/>
      <c r="D8" s="5"/>
      <c r="E8" s="1"/>
      <c r="F8" s="49"/>
      <c r="G8" s="8"/>
      <c r="I8" s="1"/>
    </row>
    <row r="9" spans="1:9" ht="13.5" thickBot="1">
      <c r="A9" s="6" t="s">
        <v>29</v>
      </c>
      <c r="B9" s="6"/>
      <c r="C9" s="16"/>
      <c r="D9" s="5"/>
      <c r="E9" s="1"/>
      <c r="F9" s="49" t="s">
        <v>6</v>
      </c>
      <c r="G9" s="9" t="s">
        <v>0</v>
      </c>
      <c r="I9" s="1"/>
    </row>
    <row r="10" spans="1:7" ht="15.75" thickBot="1">
      <c r="A10" s="101" t="s">
        <v>19</v>
      </c>
      <c r="B10" s="101"/>
      <c r="C10" s="101"/>
      <c r="D10" s="101"/>
      <c r="E10" s="34"/>
      <c r="F10" s="34"/>
      <c r="G10" s="11"/>
    </row>
    <row r="11" spans="1:7" ht="3.75" customHeight="1">
      <c r="A11" s="102" t="s">
        <v>4</v>
      </c>
      <c r="B11" s="105" t="s">
        <v>10</v>
      </c>
      <c r="C11" s="105"/>
      <c r="D11" s="108" t="s">
        <v>16</v>
      </c>
      <c r="E11" s="109"/>
      <c r="F11" s="120" t="s">
        <v>11</v>
      </c>
      <c r="G11" s="117" t="s">
        <v>14</v>
      </c>
    </row>
    <row r="12" spans="1:7" ht="3" customHeight="1">
      <c r="A12" s="103"/>
      <c r="B12" s="106"/>
      <c r="C12" s="106"/>
      <c r="D12" s="110"/>
      <c r="E12" s="111"/>
      <c r="F12" s="121"/>
      <c r="G12" s="118"/>
    </row>
    <row r="13" spans="1:7" ht="3" customHeight="1">
      <c r="A13" s="103"/>
      <c r="B13" s="106"/>
      <c r="C13" s="106"/>
      <c r="D13" s="110"/>
      <c r="E13" s="111"/>
      <c r="F13" s="121"/>
      <c r="G13" s="118"/>
    </row>
    <row r="14" spans="1:7" ht="3" customHeight="1">
      <c r="A14" s="103"/>
      <c r="B14" s="106"/>
      <c r="C14" s="106"/>
      <c r="D14" s="110"/>
      <c r="E14" s="111"/>
      <c r="F14" s="121"/>
      <c r="G14" s="118"/>
    </row>
    <row r="15" spans="1:7" ht="3" customHeight="1">
      <c r="A15" s="103"/>
      <c r="B15" s="106"/>
      <c r="C15" s="106"/>
      <c r="D15" s="110"/>
      <c r="E15" s="111"/>
      <c r="F15" s="121"/>
      <c r="G15" s="118"/>
    </row>
    <row r="16" spans="1:7" ht="3" customHeight="1">
      <c r="A16" s="103"/>
      <c r="B16" s="106"/>
      <c r="C16" s="106"/>
      <c r="D16" s="110"/>
      <c r="E16" s="111"/>
      <c r="F16" s="121"/>
      <c r="G16" s="118"/>
    </row>
    <row r="17" spans="1:7" ht="23.25" customHeight="1">
      <c r="A17" s="104"/>
      <c r="B17" s="107"/>
      <c r="C17" s="107"/>
      <c r="D17" s="112"/>
      <c r="E17" s="113"/>
      <c r="F17" s="122"/>
      <c r="G17" s="119"/>
    </row>
    <row r="18" spans="1:7" ht="12" customHeight="1" thickBot="1">
      <c r="A18" s="17">
        <v>1</v>
      </c>
      <c r="B18" s="18">
        <v>2</v>
      </c>
      <c r="C18" s="51"/>
      <c r="D18" s="97" t="s">
        <v>1</v>
      </c>
      <c r="E18" s="98"/>
      <c r="F18" s="48" t="s">
        <v>2</v>
      </c>
      <c r="G18" s="20" t="s">
        <v>12</v>
      </c>
    </row>
    <row r="19" spans="1:7" ht="12.75">
      <c r="A19" s="52" t="s">
        <v>76</v>
      </c>
      <c r="B19" s="29" t="s">
        <v>9</v>
      </c>
      <c r="C19" s="53" t="s">
        <v>80</v>
      </c>
      <c r="D19" s="99">
        <f>SUM(D21:D47)</f>
        <v>70785934</v>
      </c>
      <c r="E19" s="100"/>
      <c r="F19" s="55">
        <f>SUM(F21:F47)</f>
        <v>104752.78999999969</v>
      </c>
      <c r="G19" s="24">
        <f aca="true" t="shared" si="0" ref="G19:G29">D19-F19</f>
        <v>70681181.21</v>
      </c>
    </row>
    <row r="20" spans="1:7" ht="12.75">
      <c r="A20" s="54" t="s">
        <v>77</v>
      </c>
      <c r="B20" s="32" t="s">
        <v>32</v>
      </c>
      <c r="C20" s="53"/>
      <c r="D20" s="94"/>
      <c r="E20" s="95"/>
      <c r="F20" s="55"/>
      <c r="G20" s="26">
        <f t="shared" si="0"/>
        <v>0</v>
      </c>
    </row>
    <row r="21" spans="1:7" ht="57.75" customHeight="1">
      <c r="A21" s="52" t="s">
        <v>39</v>
      </c>
      <c r="B21" s="32" t="s">
        <v>131</v>
      </c>
      <c r="C21" s="56" t="s">
        <v>81</v>
      </c>
      <c r="D21" s="94">
        <v>20000</v>
      </c>
      <c r="E21" s="95"/>
      <c r="F21" s="55">
        <v>1000</v>
      </c>
      <c r="G21" s="26">
        <f t="shared" si="0"/>
        <v>19000</v>
      </c>
    </row>
    <row r="22" spans="1:7" ht="67.5">
      <c r="A22" s="52" t="s">
        <v>40</v>
      </c>
      <c r="B22" s="32" t="s">
        <v>132</v>
      </c>
      <c r="C22" s="56" t="s">
        <v>107</v>
      </c>
      <c r="D22" s="94">
        <v>5000000</v>
      </c>
      <c r="E22" s="95"/>
      <c r="F22" s="55">
        <v>25563.23</v>
      </c>
      <c r="G22" s="26">
        <f t="shared" si="0"/>
        <v>4974436.77</v>
      </c>
    </row>
    <row r="23" spans="1:7" ht="46.5" customHeight="1">
      <c r="A23" s="52" t="s">
        <v>41</v>
      </c>
      <c r="B23" s="32" t="s">
        <v>133</v>
      </c>
      <c r="C23" s="56" t="s">
        <v>82</v>
      </c>
      <c r="D23" s="94">
        <v>10000</v>
      </c>
      <c r="E23" s="95"/>
      <c r="F23" s="55"/>
      <c r="G23" s="26">
        <f t="shared" si="0"/>
        <v>10000</v>
      </c>
    </row>
    <row r="24" spans="1:7" ht="45">
      <c r="A24" s="52" t="s">
        <v>42</v>
      </c>
      <c r="B24" s="32" t="s">
        <v>134</v>
      </c>
      <c r="C24" s="56" t="s">
        <v>108</v>
      </c>
      <c r="D24" s="94">
        <v>35000000</v>
      </c>
      <c r="E24" s="95"/>
      <c r="F24" s="55">
        <v>3185000</v>
      </c>
      <c r="G24" s="26">
        <f t="shared" si="0"/>
        <v>31815000</v>
      </c>
    </row>
    <row r="25" spans="1:7" ht="12.75">
      <c r="A25" s="52" t="s">
        <v>156</v>
      </c>
      <c r="B25" s="32" t="s">
        <v>135</v>
      </c>
      <c r="C25" s="56" t="s">
        <v>155</v>
      </c>
      <c r="D25" s="94">
        <v>100000</v>
      </c>
      <c r="E25" s="96"/>
      <c r="F25" s="55">
        <v>30000</v>
      </c>
      <c r="G25" s="26">
        <f t="shared" si="0"/>
        <v>70000</v>
      </c>
    </row>
    <row r="26" spans="1:7" ht="22.5">
      <c r="A26" s="52" t="s">
        <v>159</v>
      </c>
      <c r="B26" s="32" t="s">
        <v>136</v>
      </c>
      <c r="C26" s="56" t="s">
        <v>197</v>
      </c>
      <c r="D26" s="45"/>
      <c r="E26" s="77"/>
      <c r="F26" s="55"/>
      <c r="G26" s="26"/>
    </row>
    <row r="27" spans="1:7" ht="22.5">
      <c r="A27" s="52" t="s">
        <v>78</v>
      </c>
      <c r="B27" s="32" t="s">
        <v>137</v>
      </c>
      <c r="C27" s="56" t="s">
        <v>83</v>
      </c>
      <c r="D27" s="94">
        <v>7144000</v>
      </c>
      <c r="E27" s="95"/>
      <c r="F27" s="55">
        <v>809066.66</v>
      </c>
      <c r="G27" s="26">
        <f t="shared" si="0"/>
        <v>6334933.34</v>
      </c>
    </row>
    <row r="28" spans="1:7" ht="36" customHeight="1">
      <c r="A28" s="52" t="s">
        <v>43</v>
      </c>
      <c r="B28" s="32" t="s">
        <v>138</v>
      </c>
      <c r="C28" s="56" t="s">
        <v>84</v>
      </c>
      <c r="D28" s="94">
        <v>411334</v>
      </c>
      <c r="E28" s="95"/>
      <c r="F28" s="55"/>
      <c r="G28" s="26">
        <f>D28-F28</f>
        <v>411334</v>
      </c>
    </row>
    <row r="29" spans="1:7" ht="27.75" customHeight="1">
      <c r="A29" s="52" t="s">
        <v>209</v>
      </c>
      <c r="B29" s="32" t="s">
        <v>139</v>
      </c>
      <c r="C29" s="56" t="s">
        <v>208</v>
      </c>
      <c r="D29" s="94">
        <v>1000</v>
      </c>
      <c r="E29" s="96"/>
      <c r="F29" s="55">
        <v>1000</v>
      </c>
      <c r="G29" s="26">
        <f t="shared" si="0"/>
        <v>0</v>
      </c>
    </row>
    <row r="30" spans="1:7" ht="33.75">
      <c r="A30" s="52" t="s">
        <v>129</v>
      </c>
      <c r="B30" s="32" t="s">
        <v>324</v>
      </c>
      <c r="C30" s="56" t="s">
        <v>130</v>
      </c>
      <c r="D30" s="94"/>
      <c r="E30" s="95"/>
      <c r="F30" s="55">
        <v>-6539987</v>
      </c>
      <c r="G30" s="26"/>
    </row>
    <row r="31" spans="1:7" ht="47.25" customHeight="1">
      <c r="A31" s="89" t="s">
        <v>315</v>
      </c>
      <c r="B31" s="32" t="s">
        <v>140</v>
      </c>
      <c r="C31" s="56" t="s">
        <v>316</v>
      </c>
      <c r="D31" s="94"/>
      <c r="E31" s="95"/>
      <c r="F31" s="55">
        <v>12960.46</v>
      </c>
      <c r="G31" s="26"/>
    </row>
    <row r="32" spans="1:7" ht="50.25" customHeight="1">
      <c r="A32" s="89" t="s">
        <v>315</v>
      </c>
      <c r="B32" s="32" t="s">
        <v>325</v>
      </c>
      <c r="C32" s="56" t="s">
        <v>317</v>
      </c>
      <c r="D32" s="94"/>
      <c r="E32" s="95"/>
      <c r="F32" s="55">
        <v>177.93</v>
      </c>
      <c r="G32" s="26"/>
    </row>
    <row r="33" spans="1:7" ht="46.5" customHeight="1">
      <c r="A33" s="89" t="s">
        <v>315</v>
      </c>
      <c r="B33" s="32" t="s">
        <v>326</v>
      </c>
      <c r="C33" s="56" t="s">
        <v>318</v>
      </c>
      <c r="D33" s="94"/>
      <c r="E33" s="95"/>
      <c r="F33" s="55">
        <v>14834.42</v>
      </c>
      <c r="G33" s="26"/>
    </row>
    <row r="34" spans="1:7" ht="49.5" customHeight="1">
      <c r="A34" s="89" t="s">
        <v>315</v>
      </c>
      <c r="B34" s="32" t="s">
        <v>141</v>
      </c>
      <c r="C34" s="56" t="s">
        <v>319</v>
      </c>
      <c r="D34" s="94"/>
      <c r="E34" s="95"/>
      <c r="F34" s="55">
        <v>0.26</v>
      </c>
      <c r="G34" s="26"/>
    </row>
    <row r="35" spans="1:7" ht="78" customHeight="1">
      <c r="A35" s="89" t="s">
        <v>205</v>
      </c>
      <c r="B35" s="32" t="s">
        <v>327</v>
      </c>
      <c r="C35" s="56" t="s">
        <v>105</v>
      </c>
      <c r="D35" s="94">
        <v>5599600</v>
      </c>
      <c r="E35" s="95"/>
      <c r="F35" s="55">
        <v>171252.04</v>
      </c>
      <c r="G35" s="26">
        <f>D35-F35</f>
        <v>5428347.96</v>
      </c>
    </row>
    <row r="36" spans="1:7" ht="65.25" customHeight="1">
      <c r="A36" s="52" t="s">
        <v>79</v>
      </c>
      <c r="B36" s="32" t="s">
        <v>142</v>
      </c>
      <c r="C36" s="56" t="s">
        <v>111</v>
      </c>
      <c r="D36" s="45"/>
      <c r="E36" s="65"/>
      <c r="F36" s="55">
        <v>2294</v>
      </c>
      <c r="G36" s="26"/>
    </row>
    <row r="37" spans="1:7" ht="55.5" customHeight="1">
      <c r="A37" s="52" t="s">
        <v>79</v>
      </c>
      <c r="B37" s="32" t="s">
        <v>143</v>
      </c>
      <c r="C37" s="56" t="s">
        <v>157</v>
      </c>
      <c r="D37" s="94"/>
      <c r="E37" s="96"/>
      <c r="F37" s="55">
        <v>39.5</v>
      </c>
      <c r="G37" s="26"/>
    </row>
    <row r="38" spans="1:7" ht="55.5" customHeight="1">
      <c r="A38" s="52" t="s">
        <v>79</v>
      </c>
      <c r="B38" s="32" t="s">
        <v>144</v>
      </c>
      <c r="C38" s="56" t="s">
        <v>128</v>
      </c>
      <c r="D38" s="94"/>
      <c r="E38" s="96"/>
      <c r="F38" s="55"/>
      <c r="G38" s="26"/>
    </row>
    <row r="39" spans="1:7" ht="33.75">
      <c r="A39" s="52" t="s">
        <v>34</v>
      </c>
      <c r="B39" s="32" t="s">
        <v>328</v>
      </c>
      <c r="C39" s="56" t="s">
        <v>85</v>
      </c>
      <c r="D39" s="94">
        <v>2000000</v>
      </c>
      <c r="E39" s="95"/>
      <c r="F39" s="55">
        <v>150121.61</v>
      </c>
      <c r="G39" s="26">
        <f>D39-F39</f>
        <v>1849878.3900000001</v>
      </c>
    </row>
    <row r="40" spans="1:7" ht="33.75">
      <c r="A40" s="52" t="s">
        <v>34</v>
      </c>
      <c r="B40" s="32" t="s">
        <v>329</v>
      </c>
      <c r="C40" s="56" t="s">
        <v>86</v>
      </c>
      <c r="D40" s="94"/>
      <c r="E40" s="95"/>
      <c r="F40" s="55">
        <v>4367.13</v>
      </c>
      <c r="G40" s="26"/>
    </row>
    <row r="41" spans="1:7" ht="12.75">
      <c r="A41" s="52" t="s">
        <v>35</v>
      </c>
      <c r="B41" s="32" t="s">
        <v>330</v>
      </c>
      <c r="C41" s="56" t="s">
        <v>87</v>
      </c>
      <c r="D41" s="94">
        <v>50000</v>
      </c>
      <c r="E41" s="95"/>
      <c r="F41" s="55">
        <v>431.5</v>
      </c>
      <c r="G41" s="26">
        <f>D41-F41</f>
        <v>49568.5</v>
      </c>
    </row>
    <row r="42" spans="1:7" ht="12.75">
      <c r="A42" s="52" t="s">
        <v>36</v>
      </c>
      <c r="B42" s="32" t="s">
        <v>145</v>
      </c>
      <c r="C42" s="56" t="s">
        <v>88</v>
      </c>
      <c r="D42" s="94">
        <v>2950000</v>
      </c>
      <c r="E42" s="95"/>
      <c r="F42" s="55">
        <v>103741.25</v>
      </c>
      <c r="G42" s="26">
        <f>D42-F42</f>
        <v>2846258.75</v>
      </c>
    </row>
    <row r="43" spans="1:7" ht="12.75">
      <c r="A43" s="52" t="s">
        <v>36</v>
      </c>
      <c r="B43" s="32" t="s">
        <v>146</v>
      </c>
      <c r="C43" s="56" t="s">
        <v>89</v>
      </c>
      <c r="D43" s="94"/>
      <c r="E43" s="95"/>
      <c r="F43" s="55">
        <v>14729.53</v>
      </c>
      <c r="G43" s="26"/>
    </row>
    <row r="44" spans="1:7" ht="56.25">
      <c r="A44" s="52" t="s">
        <v>37</v>
      </c>
      <c r="B44" s="32" t="s">
        <v>147</v>
      </c>
      <c r="C44" s="56" t="s">
        <v>90</v>
      </c>
      <c r="D44" s="94">
        <v>11500000</v>
      </c>
      <c r="E44" s="95"/>
      <c r="F44" s="55">
        <v>1748363.66</v>
      </c>
      <c r="G44" s="26">
        <f>D44-F44</f>
        <v>9751636.34</v>
      </c>
    </row>
    <row r="45" spans="1:7" ht="56.25">
      <c r="A45" s="52" t="s">
        <v>37</v>
      </c>
      <c r="B45" s="32" t="s">
        <v>148</v>
      </c>
      <c r="C45" s="56" t="s">
        <v>91</v>
      </c>
      <c r="D45" s="94"/>
      <c r="E45" s="95"/>
      <c r="F45" s="55">
        <v>5304.78</v>
      </c>
      <c r="G45" s="26"/>
    </row>
    <row r="46" spans="1:7" ht="56.25">
      <c r="A46" s="52" t="s">
        <v>38</v>
      </c>
      <c r="B46" s="32" t="s">
        <v>149</v>
      </c>
      <c r="C46" s="56" t="s">
        <v>92</v>
      </c>
      <c r="D46" s="94">
        <v>1000000</v>
      </c>
      <c r="E46" s="95"/>
      <c r="F46" s="55">
        <v>362006.67</v>
      </c>
      <c r="G46" s="26">
        <f>D46-F46</f>
        <v>637993.3300000001</v>
      </c>
    </row>
    <row r="47" spans="1:7" ht="57" customHeight="1">
      <c r="A47" s="52" t="s">
        <v>38</v>
      </c>
      <c r="B47" s="32" t="s">
        <v>158</v>
      </c>
      <c r="C47" s="56" t="s">
        <v>117</v>
      </c>
      <c r="D47" s="94"/>
      <c r="E47" s="95"/>
      <c r="F47" s="55">
        <v>2485.16</v>
      </c>
      <c r="G47" s="26"/>
    </row>
  </sheetData>
  <sheetProtection/>
  <mergeCells count="41">
    <mergeCell ref="D47:E47"/>
    <mergeCell ref="D39:E39"/>
    <mergeCell ref="D44:E44"/>
    <mergeCell ref="D40:E40"/>
    <mergeCell ref="D45:E45"/>
    <mergeCell ref="D46:E46"/>
    <mergeCell ref="D41:E41"/>
    <mergeCell ref="A1:D1"/>
    <mergeCell ref="A2:D2"/>
    <mergeCell ref="A4:D4"/>
    <mergeCell ref="A6:B6"/>
    <mergeCell ref="C6:E6"/>
    <mergeCell ref="B7:E7"/>
    <mergeCell ref="D32:E32"/>
    <mergeCell ref="D35:E35"/>
    <mergeCell ref="A11:A17"/>
    <mergeCell ref="B11:B17"/>
    <mergeCell ref="A10:D10"/>
    <mergeCell ref="C11:C17"/>
    <mergeCell ref="D42:E42"/>
    <mergeCell ref="D43:E43"/>
    <mergeCell ref="D33:E33"/>
    <mergeCell ref="D37:E37"/>
    <mergeCell ref="D38:E38"/>
    <mergeCell ref="D20:E20"/>
    <mergeCell ref="D18:E18"/>
    <mergeCell ref="D29:E29"/>
    <mergeCell ref="D23:E23"/>
    <mergeCell ref="G11:G17"/>
    <mergeCell ref="F11:F17"/>
    <mergeCell ref="D11:E17"/>
    <mergeCell ref="D34:E34"/>
    <mergeCell ref="D25:E25"/>
    <mergeCell ref="D31:E31"/>
    <mergeCell ref="D30:E30"/>
    <mergeCell ref="D19:E19"/>
    <mergeCell ref="D24:E24"/>
    <mergeCell ref="D28:E28"/>
    <mergeCell ref="D27:E27"/>
    <mergeCell ref="D22:E22"/>
    <mergeCell ref="D21:E21"/>
  </mergeCells>
  <conditionalFormatting sqref="G42:G45 G39:G40 G19:G26 G30:G31">
    <cfRule type="cellIs" priority="33" dxfId="16" operator="equal" stopIfTrue="1">
      <formula>0</formula>
    </cfRule>
  </conditionalFormatting>
  <conditionalFormatting sqref="G32">
    <cfRule type="cellIs" priority="32" dxfId="16" operator="equal" stopIfTrue="1">
      <formula>0</formula>
    </cfRule>
  </conditionalFormatting>
  <conditionalFormatting sqref="G41">
    <cfRule type="cellIs" priority="29" dxfId="16" operator="equal" stopIfTrue="1">
      <formula>0</formula>
    </cfRule>
  </conditionalFormatting>
  <conditionalFormatting sqref="G46">
    <cfRule type="cellIs" priority="28" dxfId="16" operator="equal" stopIfTrue="1">
      <formula>0</formula>
    </cfRule>
  </conditionalFormatting>
  <conditionalFormatting sqref="G27">
    <cfRule type="cellIs" priority="25" dxfId="16" operator="equal" stopIfTrue="1">
      <formula>0</formula>
    </cfRule>
  </conditionalFormatting>
  <conditionalFormatting sqref="G47">
    <cfRule type="cellIs" priority="24" dxfId="16" operator="equal" stopIfTrue="1">
      <formula>0</formula>
    </cfRule>
  </conditionalFormatting>
  <conditionalFormatting sqref="G38">
    <cfRule type="cellIs" priority="17" dxfId="16" operator="equal" stopIfTrue="1">
      <formula>0</formula>
    </cfRule>
  </conditionalFormatting>
  <conditionalFormatting sqref="G28">
    <cfRule type="cellIs" priority="14" dxfId="16" operator="equal" stopIfTrue="1">
      <formula>0</formula>
    </cfRule>
  </conditionalFormatting>
  <conditionalFormatting sqref="G34">
    <cfRule type="cellIs" priority="13" dxfId="16" operator="equal" stopIfTrue="1">
      <formula>0</formula>
    </cfRule>
  </conditionalFormatting>
  <conditionalFormatting sqref="G37">
    <cfRule type="cellIs" priority="12" dxfId="16" operator="equal" stopIfTrue="1">
      <formula>0</formula>
    </cfRule>
  </conditionalFormatting>
  <conditionalFormatting sqref="G33">
    <cfRule type="cellIs" priority="9" dxfId="16" operator="equal" stopIfTrue="1">
      <formula>0</formula>
    </cfRule>
  </conditionalFormatting>
  <conditionalFormatting sqref="G29">
    <cfRule type="cellIs" priority="7" dxfId="16" operator="equal" stopIfTrue="1">
      <formula>0</formula>
    </cfRule>
  </conditionalFormatting>
  <conditionalFormatting sqref="G35:G36">
    <cfRule type="cellIs" priority="1" dxfId="1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01"/>
  <sheetViews>
    <sheetView showGridLines="0" tabSelected="1" zoomScalePageLayoutView="0" workbookViewId="0" topLeftCell="A12">
      <selection activeCell="E55" sqref="E55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8" t="s">
        <v>20</v>
      </c>
      <c r="B2" s="138"/>
      <c r="C2" s="138"/>
      <c r="D2" s="138"/>
      <c r="E2" s="138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9" t="s">
        <v>4</v>
      </c>
      <c r="B4" s="78"/>
      <c r="C4" s="142" t="s">
        <v>23</v>
      </c>
      <c r="D4" s="143"/>
      <c r="E4" s="120" t="s">
        <v>16</v>
      </c>
      <c r="F4" s="148" t="s">
        <v>11</v>
      </c>
      <c r="G4" s="117" t="s">
        <v>14</v>
      </c>
    </row>
    <row r="5" spans="1:7" ht="5.25" customHeight="1">
      <c r="A5" s="140"/>
      <c r="B5" s="79"/>
      <c r="C5" s="144"/>
      <c r="D5" s="145"/>
      <c r="E5" s="121"/>
      <c r="F5" s="149"/>
      <c r="G5" s="118"/>
    </row>
    <row r="6" spans="1:7" ht="9" customHeight="1">
      <c r="A6" s="140"/>
      <c r="B6" s="79"/>
      <c r="C6" s="144"/>
      <c r="D6" s="145"/>
      <c r="E6" s="121"/>
      <c r="F6" s="149"/>
      <c r="G6" s="118"/>
    </row>
    <row r="7" spans="1:7" ht="6" customHeight="1">
      <c r="A7" s="140"/>
      <c r="B7" s="79"/>
      <c r="C7" s="144"/>
      <c r="D7" s="145"/>
      <c r="E7" s="121"/>
      <c r="F7" s="149"/>
      <c r="G7" s="118"/>
    </row>
    <row r="8" spans="1:7" ht="6" customHeight="1">
      <c r="A8" s="140"/>
      <c r="B8" s="79"/>
      <c r="C8" s="144"/>
      <c r="D8" s="145"/>
      <c r="E8" s="121"/>
      <c r="F8" s="149"/>
      <c r="G8" s="118"/>
    </row>
    <row r="9" spans="1:7" ht="10.5" customHeight="1">
      <c r="A9" s="140"/>
      <c r="B9" s="79"/>
      <c r="C9" s="144"/>
      <c r="D9" s="145"/>
      <c r="E9" s="121"/>
      <c r="F9" s="149"/>
      <c r="G9" s="118"/>
    </row>
    <row r="10" spans="1:7" ht="3.75" customHeight="1" hidden="1">
      <c r="A10" s="140"/>
      <c r="B10" s="79"/>
      <c r="C10" s="144"/>
      <c r="D10" s="145"/>
      <c r="E10" s="121"/>
      <c r="F10" s="37"/>
      <c r="G10" s="46"/>
    </row>
    <row r="11" spans="1:7" ht="12.75" customHeight="1" hidden="1">
      <c r="A11" s="141"/>
      <c r="B11" s="80"/>
      <c r="C11" s="146"/>
      <c r="D11" s="147"/>
      <c r="E11" s="122"/>
      <c r="F11" s="40"/>
      <c r="G11" s="47"/>
    </row>
    <row r="12" spans="1:7" ht="13.5" customHeight="1" thickBot="1">
      <c r="A12" s="17">
        <v>1</v>
      </c>
      <c r="B12" s="81"/>
      <c r="C12" s="136">
        <v>3</v>
      </c>
      <c r="D12" s="137"/>
      <c r="E12" s="19" t="s">
        <v>1</v>
      </c>
      <c r="F12" s="38" t="s">
        <v>2</v>
      </c>
      <c r="G12" s="20" t="s">
        <v>12</v>
      </c>
    </row>
    <row r="13" spans="1:7" ht="12.75">
      <c r="A13" s="23" t="s">
        <v>44</v>
      </c>
      <c r="B13" s="82" t="s">
        <v>160</v>
      </c>
      <c r="C13" s="124" t="s">
        <v>33</v>
      </c>
      <c r="D13" s="125"/>
      <c r="E13" s="24">
        <f>E15+E69+E53+E58+E62+E85+E88+E96+E99+E91</f>
        <v>74716334</v>
      </c>
      <c r="F13" s="24">
        <f>F15+F69+F53+F58+F62+F85+F88+F96+F99+F91+F45</f>
        <v>6191040.100000001</v>
      </c>
      <c r="G13" s="42">
        <f aca="true" t="shared" si="0" ref="G13:G25">E13-F13</f>
        <v>68525293.9</v>
      </c>
    </row>
    <row r="14" spans="1:7" ht="12.75">
      <c r="A14" s="25" t="s">
        <v>45</v>
      </c>
      <c r="B14" s="83"/>
      <c r="C14" s="126" t="s">
        <v>32</v>
      </c>
      <c r="D14" s="127"/>
      <c r="E14" s="26"/>
      <c r="F14" s="45"/>
      <c r="G14" s="43">
        <f t="shared" si="0"/>
        <v>0</v>
      </c>
    </row>
    <row r="15" spans="1:7" ht="12.75">
      <c r="A15" s="23" t="s">
        <v>46</v>
      </c>
      <c r="B15" s="82"/>
      <c r="C15" s="124" t="s">
        <v>299</v>
      </c>
      <c r="D15" s="125"/>
      <c r="E15" s="24">
        <f>E19+E25+E48+E16+E45</f>
        <v>16001000</v>
      </c>
      <c r="F15" s="24">
        <f>F19+F25+F48+F16</f>
        <v>868366.01</v>
      </c>
      <c r="G15" s="42">
        <f t="shared" si="0"/>
        <v>15132633.99</v>
      </c>
    </row>
    <row r="16" spans="1:7" ht="33.75">
      <c r="A16" s="23" t="s">
        <v>97</v>
      </c>
      <c r="B16" s="82"/>
      <c r="C16" s="132" t="s">
        <v>267</v>
      </c>
      <c r="D16" s="133"/>
      <c r="E16" s="24">
        <f>E17+E18</f>
        <v>700000</v>
      </c>
      <c r="F16" s="24">
        <f>F17+F18</f>
        <v>0</v>
      </c>
      <c r="G16" s="42">
        <f>E16-F16</f>
        <v>700000</v>
      </c>
    </row>
    <row r="17" spans="1:7" ht="12.75">
      <c r="A17" s="25" t="s">
        <v>47</v>
      </c>
      <c r="B17" s="83" t="s">
        <v>161</v>
      </c>
      <c r="C17" s="126" t="s">
        <v>214</v>
      </c>
      <c r="D17" s="127"/>
      <c r="E17" s="26">
        <v>537634</v>
      </c>
      <c r="F17" s="26"/>
      <c r="G17" s="43">
        <f>E17-F17</f>
        <v>537634</v>
      </c>
    </row>
    <row r="18" spans="1:7" ht="12.75">
      <c r="A18" s="25" t="s">
        <v>48</v>
      </c>
      <c r="B18" s="83" t="s">
        <v>162</v>
      </c>
      <c r="C18" s="126" t="s">
        <v>213</v>
      </c>
      <c r="D18" s="127"/>
      <c r="E18" s="26">
        <v>162366</v>
      </c>
      <c r="F18" s="26"/>
      <c r="G18" s="43">
        <f>E18-F18</f>
        <v>162366</v>
      </c>
    </row>
    <row r="19" spans="1:7" ht="45">
      <c r="A19" s="23" t="s">
        <v>57</v>
      </c>
      <c r="B19" s="82"/>
      <c r="C19" s="124" t="s">
        <v>268</v>
      </c>
      <c r="D19" s="125"/>
      <c r="E19" s="60">
        <f>SUM(E20:E24)</f>
        <v>1300000</v>
      </c>
      <c r="F19" s="60">
        <f>SUM(F20:F24)</f>
        <v>28200</v>
      </c>
      <c r="G19" s="42">
        <f t="shared" si="0"/>
        <v>1271800</v>
      </c>
    </row>
    <row r="20" spans="1:7" ht="12.75">
      <c r="A20" s="25" t="s">
        <v>47</v>
      </c>
      <c r="B20" s="83" t="s">
        <v>163</v>
      </c>
      <c r="C20" s="126" t="s">
        <v>215</v>
      </c>
      <c r="D20" s="127"/>
      <c r="E20" s="33">
        <v>846300</v>
      </c>
      <c r="F20" s="33">
        <v>28200</v>
      </c>
      <c r="G20" s="43">
        <f t="shared" si="0"/>
        <v>818100</v>
      </c>
    </row>
    <row r="21" spans="1:7" ht="12.75">
      <c r="A21" s="25" t="s">
        <v>48</v>
      </c>
      <c r="B21" s="83" t="s">
        <v>164</v>
      </c>
      <c r="C21" s="126" t="s">
        <v>216</v>
      </c>
      <c r="D21" s="127"/>
      <c r="E21" s="33">
        <v>255200</v>
      </c>
      <c r="F21" s="33"/>
      <c r="G21" s="43">
        <f t="shared" si="0"/>
        <v>255200</v>
      </c>
    </row>
    <row r="22" spans="1:7" ht="12.75">
      <c r="A22" s="25" t="s">
        <v>49</v>
      </c>
      <c r="B22" s="83" t="s">
        <v>165</v>
      </c>
      <c r="C22" s="126" t="s">
        <v>217</v>
      </c>
      <c r="D22" s="127"/>
      <c r="E22" s="26">
        <v>10600</v>
      </c>
      <c r="F22" s="26"/>
      <c r="G22" s="43">
        <f t="shared" si="0"/>
        <v>10600</v>
      </c>
    </row>
    <row r="23" spans="1:7" ht="12.75">
      <c r="A23" s="25" t="s">
        <v>56</v>
      </c>
      <c r="B23" s="83" t="s">
        <v>300</v>
      </c>
      <c r="C23" s="126" t="s">
        <v>218</v>
      </c>
      <c r="D23" s="127"/>
      <c r="E23" s="26">
        <v>143900</v>
      </c>
      <c r="F23" s="26"/>
      <c r="G23" s="43"/>
    </row>
    <row r="24" spans="1:7" ht="22.5">
      <c r="A24" s="25" t="s">
        <v>63</v>
      </c>
      <c r="B24" s="83" t="s">
        <v>301</v>
      </c>
      <c r="C24" s="126" t="s">
        <v>219</v>
      </c>
      <c r="D24" s="127"/>
      <c r="E24" s="26">
        <v>44000</v>
      </c>
      <c r="F24" s="26"/>
      <c r="G24" s="43">
        <f>E24-F24</f>
        <v>44000</v>
      </c>
    </row>
    <row r="25" spans="1:7" ht="45">
      <c r="A25" s="23" t="s">
        <v>58</v>
      </c>
      <c r="B25" s="82"/>
      <c r="C25" s="124" t="s">
        <v>269</v>
      </c>
      <c r="D25" s="125"/>
      <c r="E25" s="24">
        <f>E26+E29+E34+E44</f>
        <v>8501000</v>
      </c>
      <c r="F25" s="24">
        <f>F26+F29+F34+F44</f>
        <v>338315.52</v>
      </c>
      <c r="G25" s="42">
        <f t="shared" si="0"/>
        <v>8162684.48</v>
      </c>
    </row>
    <row r="26" spans="1:7" s="76" customFormat="1" ht="12.75">
      <c r="A26" s="59" t="s">
        <v>152</v>
      </c>
      <c r="B26" s="84"/>
      <c r="C26" s="130" t="s">
        <v>270</v>
      </c>
      <c r="D26" s="131"/>
      <c r="E26" s="60">
        <f>SUM(E27:E28)</f>
        <v>6156200</v>
      </c>
      <c r="F26" s="60">
        <f>SUM(F27:F28)</f>
        <v>198753.65</v>
      </c>
      <c r="G26" s="57">
        <f aca="true" t="shared" si="1" ref="G26:G39">E26-F26</f>
        <v>5957446.35</v>
      </c>
    </row>
    <row r="27" spans="1:7" ht="12.75">
      <c r="A27" s="25" t="s">
        <v>47</v>
      </c>
      <c r="B27" s="83" t="s">
        <v>166</v>
      </c>
      <c r="C27" s="126" t="s">
        <v>220</v>
      </c>
      <c r="D27" s="127"/>
      <c r="E27" s="26">
        <v>4730000</v>
      </c>
      <c r="F27" s="26">
        <v>198753.65</v>
      </c>
      <c r="G27" s="43">
        <f t="shared" si="1"/>
        <v>4531246.35</v>
      </c>
    </row>
    <row r="28" spans="1:7" ht="12.75">
      <c r="A28" s="25" t="s">
        <v>48</v>
      </c>
      <c r="B28" s="83" t="s">
        <v>167</v>
      </c>
      <c r="C28" s="126" t="s">
        <v>221</v>
      </c>
      <c r="D28" s="127"/>
      <c r="E28" s="26">
        <v>1426200</v>
      </c>
      <c r="F28" s="26"/>
      <c r="G28" s="43">
        <f t="shared" si="1"/>
        <v>1426200</v>
      </c>
    </row>
    <row r="29" spans="1:7" s="63" customFormat="1" ht="21">
      <c r="A29" s="59" t="s">
        <v>153</v>
      </c>
      <c r="B29" s="84"/>
      <c r="C29" s="130" t="s">
        <v>271</v>
      </c>
      <c r="D29" s="131"/>
      <c r="E29" s="60">
        <f>SUM(E30:E33)</f>
        <v>774900</v>
      </c>
      <c r="F29" s="60">
        <f>SUM(F30:F33)</f>
        <v>0</v>
      </c>
      <c r="G29" s="61">
        <f t="shared" si="1"/>
        <v>774900</v>
      </c>
    </row>
    <row r="30" spans="1:7" ht="12.75">
      <c r="A30" s="25" t="s">
        <v>49</v>
      </c>
      <c r="B30" s="83" t="s">
        <v>168</v>
      </c>
      <c r="C30" s="126" t="s">
        <v>222</v>
      </c>
      <c r="D30" s="127"/>
      <c r="E30" s="26">
        <v>153900</v>
      </c>
      <c r="F30" s="26"/>
      <c r="G30" s="43">
        <f t="shared" si="1"/>
        <v>153900</v>
      </c>
    </row>
    <row r="31" spans="1:7" ht="12.75">
      <c r="A31" s="25" t="s">
        <v>53</v>
      </c>
      <c r="B31" s="83" t="s">
        <v>302</v>
      </c>
      <c r="C31" s="126" t="s">
        <v>223</v>
      </c>
      <c r="D31" s="127"/>
      <c r="E31" s="26">
        <v>371000</v>
      </c>
      <c r="F31" s="26"/>
      <c r="G31" s="43">
        <f t="shared" si="1"/>
        <v>371000</v>
      </c>
    </row>
    <row r="32" spans="1:7" ht="12.75">
      <c r="A32" s="25" t="s">
        <v>55</v>
      </c>
      <c r="B32" s="83" t="s">
        <v>169</v>
      </c>
      <c r="C32" s="126" t="s">
        <v>224</v>
      </c>
      <c r="D32" s="127"/>
      <c r="E32" s="26">
        <v>150000</v>
      </c>
      <c r="F32" s="26"/>
      <c r="G32" s="43">
        <f t="shared" si="1"/>
        <v>150000</v>
      </c>
    </row>
    <row r="33" spans="1:7" ht="12.75">
      <c r="A33" s="25" t="s">
        <v>56</v>
      </c>
      <c r="B33" s="83" t="s">
        <v>170</v>
      </c>
      <c r="C33" s="126" t="s">
        <v>225</v>
      </c>
      <c r="D33" s="127"/>
      <c r="E33" s="26">
        <v>100000</v>
      </c>
      <c r="F33" s="26"/>
      <c r="G33" s="43">
        <f t="shared" si="1"/>
        <v>100000</v>
      </c>
    </row>
    <row r="34" spans="1:7" s="76" customFormat="1" ht="31.5">
      <c r="A34" s="59" t="s">
        <v>154</v>
      </c>
      <c r="B34" s="87"/>
      <c r="C34" s="130" t="s">
        <v>272</v>
      </c>
      <c r="D34" s="131"/>
      <c r="E34" s="60">
        <f>SUM(E35:E43)</f>
        <v>1519900</v>
      </c>
      <c r="F34" s="60">
        <f>SUM(F35:F43)</f>
        <v>136802.49</v>
      </c>
      <c r="G34" s="61">
        <f t="shared" si="1"/>
        <v>1383097.51</v>
      </c>
    </row>
    <row r="35" spans="1:7" ht="12.75">
      <c r="A35" s="25" t="s">
        <v>49</v>
      </c>
      <c r="B35" s="83" t="s">
        <v>171</v>
      </c>
      <c r="C35" s="126" t="s">
        <v>226</v>
      </c>
      <c r="D35" s="127"/>
      <c r="E35" s="26">
        <v>10000</v>
      </c>
      <c r="F35" s="26">
        <v>8074.93</v>
      </c>
      <c r="G35" s="43">
        <f t="shared" si="1"/>
        <v>1925.0699999999997</v>
      </c>
    </row>
    <row r="36" spans="1:7" ht="12.75">
      <c r="A36" s="25" t="s">
        <v>50</v>
      </c>
      <c r="B36" s="83" t="s">
        <v>172</v>
      </c>
      <c r="C36" s="126" t="s">
        <v>227</v>
      </c>
      <c r="D36" s="127"/>
      <c r="E36" s="26">
        <v>25000</v>
      </c>
      <c r="F36" s="26"/>
      <c r="G36" s="43">
        <f t="shared" si="1"/>
        <v>25000</v>
      </c>
    </row>
    <row r="37" spans="1:7" ht="12.75">
      <c r="A37" s="25" t="s">
        <v>51</v>
      </c>
      <c r="B37" s="83" t="s">
        <v>303</v>
      </c>
      <c r="C37" s="126" t="s">
        <v>228</v>
      </c>
      <c r="D37" s="127"/>
      <c r="E37" s="26">
        <v>127112.43</v>
      </c>
      <c r="F37" s="26">
        <v>1685.06</v>
      </c>
      <c r="G37" s="43">
        <f t="shared" si="1"/>
        <v>125427.37</v>
      </c>
    </row>
    <row r="38" spans="1:7" ht="12.75">
      <c r="A38" s="25" t="s">
        <v>109</v>
      </c>
      <c r="B38" s="83" t="s">
        <v>173</v>
      </c>
      <c r="C38" s="126" t="s">
        <v>229</v>
      </c>
      <c r="D38" s="127"/>
      <c r="E38" s="26">
        <v>230376.24</v>
      </c>
      <c r="F38" s="26"/>
      <c r="G38" s="43">
        <f t="shared" si="1"/>
        <v>230376.24</v>
      </c>
    </row>
    <row r="39" spans="1:7" ht="12.75">
      <c r="A39" s="25" t="s">
        <v>52</v>
      </c>
      <c r="B39" s="83" t="s">
        <v>174</v>
      </c>
      <c r="C39" s="126" t="s">
        <v>230</v>
      </c>
      <c r="D39" s="127"/>
      <c r="E39" s="26">
        <v>109757.6</v>
      </c>
      <c r="F39" s="26">
        <v>1507.5</v>
      </c>
      <c r="G39" s="43">
        <f t="shared" si="1"/>
        <v>108250.1</v>
      </c>
    </row>
    <row r="40" spans="1:7" ht="12.75">
      <c r="A40" s="25" t="s">
        <v>53</v>
      </c>
      <c r="B40" s="83" t="s">
        <v>175</v>
      </c>
      <c r="C40" s="126" t="s">
        <v>231</v>
      </c>
      <c r="D40" s="127"/>
      <c r="E40" s="26">
        <v>503413.23</v>
      </c>
      <c r="F40" s="26">
        <v>26535</v>
      </c>
      <c r="G40" s="43">
        <f aca="true" t="shared" si="2" ref="G40:G49">E40-F40</f>
        <v>476878.23</v>
      </c>
    </row>
    <row r="41" spans="1:7" ht="12.75">
      <c r="A41" s="25" t="s">
        <v>54</v>
      </c>
      <c r="B41" s="83" t="s">
        <v>176</v>
      </c>
      <c r="C41" s="126" t="s">
        <v>232</v>
      </c>
      <c r="D41" s="127"/>
      <c r="E41" s="26">
        <v>38349.57</v>
      </c>
      <c r="F41" s="26"/>
      <c r="G41" s="43">
        <f t="shared" si="2"/>
        <v>38349.57</v>
      </c>
    </row>
    <row r="42" spans="1:7" ht="12.75">
      <c r="A42" s="25" t="s">
        <v>55</v>
      </c>
      <c r="B42" s="83" t="s">
        <v>177</v>
      </c>
      <c r="C42" s="126" t="s">
        <v>233</v>
      </c>
      <c r="D42" s="127"/>
      <c r="E42" s="26">
        <v>109982.93</v>
      </c>
      <c r="F42" s="26"/>
      <c r="G42" s="43">
        <f t="shared" si="2"/>
        <v>109982.93</v>
      </c>
    </row>
    <row r="43" spans="1:7" ht="12.75">
      <c r="A43" s="25" t="s">
        <v>56</v>
      </c>
      <c r="B43" s="83" t="s">
        <v>178</v>
      </c>
      <c r="C43" s="126" t="s">
        <v>234</v>
      </c>
      <c r="D43" s="127"/>
      <c r="E43" s="26">
        <v>365908</v>
      </c>
      <c r="F43" s="26">
        <v>99000</v>
      </c>
      <c r="G43" s="43">
        <f t="shared" si="2"/>
        <v>266908</v>
      </c>
    </row>
    <row r="44" spans="1:7" s="63" customFormat="1" ht="12.75">
      <c r="A44" s="31" t="s">
        <v>54</v>
      </c>
      <c r="B44" s="86" t="s">
        <v>179</v>
      </c>
      <c r="C44" s="128" t="s">
        <v>235</v>
      </c>
      <c r="D44" s="129"/>
      <c r="E44" s="33">
        <v>50000</v>
      </c>
      <c r="F44" s="64">
        <v>2759.38</v>
      </c>
      <c r="G44" s="58">
        <f t="shared" si="2"/>
        <v>47240.62</v>
      </c>
    </row>
    <row r="45" spans="1:7" s="63" customFormat="1" ht="12.75">
      <c r="A45" s="28" t="s">
        <v>263</v>
      </c>
      <c r="B45" s="86"/>
      <c r="C45" s="132" t="s">
        <v>273</v>
      </c>
      <c r="D45" s="133"/>
      <c r="E45" s="30">
        <f>E46</f>
        <v>300000</v>
      </c>
      <c r="F45" s="30">
        <f>F46</f>
        <v>0</v>
      </c>
      <c r="G45" s="58">
        <f t="shared" si="2"/>
        <v>300000</v>
      </c>
    </row>
    <row r="46" spans="1:7" s="63" customFormat="1" ht="12.75">
      <c r="A46" s="59" t="s">
        <v>264</v>
      </c>
      <c r="B46" s="86" t="s">
        <v>180</v>
      </c>
      <c r="C46" s="128" t="s">
        <v>265</v>
      </c>
      <c r="D46" s="129"/>
      <c r="E46" s="33">
        <f>E47</f>
        <v>300000</v>
      </c>
      <c r="F46" s="33">
        <f>F47</f>
        <v>0</v>
      </c>
      <c r="G46" s="58">
        <f t="shared" si="2"/>
        <v>300000</v>
      </c>
    </row>
    <row r="47" spans="1:7" s="63" customFormat="1" ht="12.75">
      <c r="A47" s="31" t="s">
        <v>54</v>
      </c>
      <c r="B47" s="86" t="s">
        <v>181</v>
      </c>
      <c r="C47" s="128" t="s">
        <v>266</v>
      </c>
      <c r="D47" s="129"/>
      <c r="E47" s="33">
        <v>300000</v>
      </c>
      <c r="F47" s="64"/>
      <c r="G47" s="58">
        <f t="shared" si="2"/>
        <v>300000</v>
      </c>
    </row>
    <row r="48" spans="1:7" s="62" customFormat="1" ht="12.75">
      <c r="A48" s="28" t="s">
        <v>59</v>
      </c>
      <c r="B48" s="85"/>
      <c r="C48" s="132" t="s">
        <v>298</v>
      </c>
      <c r="D48" s="133"/>
      <c r="E48" s="30">
        <f>E52+E49</f>
        <v>5200000</v>
      </c>
      <c r="F48" s="30">
        <f>F52+F49</f>
        <v>501850.49</v>
      </c>
      <c r="G48" s="57">
        <f t="shared" si="2"/>
        <v>4698149.51</v>
      </c>
    </row>
    <row r="49" spans="1:7" s="76" customFormat="1" ht="31.5">
      <c r="A49" s="59" t="s">
        <v>154</v>
      </c>
      <c r="B49" s="84"/>
      <c r="C49" s="130" t="s">
        <v>274</v>
      </c>
      <c r="D49" s="131"/>
      <c r="E49" s="60">
        <f>SUM(E50:E51)</f>
        <v>200000</v>
      </c>
      <c r="F49" s="60">
        <f>SUM(F50:F51)</f>
        <v>30850</v>
      </c>
      <c r="G49" s="61">
        <f t="shared" si="2"/>
        <v>169150</v>
      </c>
    </row>
    <row r="50" spans="1:7" s="76" customFormat="1" ht="12.75">
      <c r="A50" s="25" t="s">
        <v>53</v>
      </c>
      <c r="B50" s="84" t="s">
        <v>182</v>
      </c>
      <c r="C50" s="126" t="s">
        <v>314</v>
      </c>
      <c r="D50" s="127"/>
      <c r="E50" s="33">
        <v>100000</v>
      </c>
      <c r="F50" s="33">
        <v>8000</v>
      </c>
      <c r="G50" s="58"/>
    </row>
    <row r="51" spans="1:7" ht="12.75">
      <c r="A51" s="25" t="s">
        <v>54</v>
      </c>
      <c r="B51" s="83" t="s">
        <v>304</v>
      </c>
      <c r="C51" s="126" t="s">
        <v>236</v>
      </c>
      <c r="D51" s="127"/>
      <c r="E51" s="26">
        <v>100000</v>
      </c>
      <c r="F51" s="26">
        <v>22850</v>
      </c>
      <c r="G51" s="43">
        <f>E51-F51</f>
        <v>77150</v>
      </c>
    </row>
    <row r="52" spans="1:7" s="93" customFormat="1" ht="33.75">
      <c r="A52" s="75" t="s">
        <v>106</v>
      </c>
      <c r="B52" s="86" t="s">
        <v>305</v>
      </c>
      <c r="C52" s="134" t="s">
        <v>237</v>
      </c>
      <c r="D52" s="135"/>
      <c r="E52" s="64">
        <v>5000000</v>
      </c>
      <c r="F52" s="64">
        <v>471000.49</v>
      </c>
      <c r="G52" s="92">
        <f>E52-F52</f>
        <v>4528999.51</v>
      </c>
    </row>
    <row r="53" spans="1:7" ht="22.5">
      <c r="A53" s="23" t="s">
        <v>93</v>
      </c>
      <c r="B53" s="82"/>
      <c r="C53" s="124" t="s">
        <v>275</v>
      </c>
      <c r="D53" s="125"/>
      <c r="E53" s="24">
        <f>SUM(E54:E57)</f>
        <v>411334.00000000006</v>
      </c>
      <c r="F53" s="24">
        <f>SUM(F54:F57)</f>
        <v>0</v>
      </c>
      <c r="G53" s="42">
        <f>E53-F53</f>
        <v>411334.00000000006</v>
      </c>
    </row>
    <row r="54" spans="1:7" ht="12.75">
      <c r="A54" s="25" t="s">
        <v>47</v>
      </c>
      <c r="B54" s="83" t="s">
        <v>306</v>
      </c>
      <c r="C54" s="126" t="s">
        <v>238</v>
      </c>
      <c r="D54" s="127"/>
      <c r="E54" s="26">
        <v>287764.46</v>
      </c>
      <c r="F54" s="26"/>
      <c r="G54" s="58">
        <f aca="true" t="shared" si="3" ref="G54:G61">E54-F54</f>
        <v>287764.46</v>
      </c>
    </row>
    <row r="55" spans="1:7" ht="12.75">
      <c r="A55" s="25" t="s">
        <v>48</v>
      </c>
      <c r="B55" s="83" t="s">
        <v>183</v>
      </c>
      <c r="C55" s="126" t="s">
        <v>239</v>
      </c>
      <c r="D55" s="127"/>
      <c r="E55" s="26">
        <v>86894.6</v>
      </c>
      <c r="F55" s="26"/>
      <c r="G55" s="43">
        <f t="shared" si="3"/>
        <v>86894.6</v>
      </c>
    </row>
    <row r="56" spans="1:7" ht="12.75">
      <c r="A56" s="25" t="s">
        <v>53</v>
      </c>
      <c r="B56" s="83" t="s">
        <v>307</v>
      </c>
      <c r="C56" s="126" t="s">
        <v>262</v>
      </c>
      <c r="D56" s="127"/>
      <c r="E56" s="26">
        <v>7200</v>
      </c>
      <c r="F56" s="26"/>
      <c r="G56" s="43">
        <f>E56-F56</f>
        <v>7200</v>
      </c>
    </row>
    <row r="57" spans="1:7" ht="12.75">
      <c r="A57" s="25" t="s">
        <v>56</v>
      </c>
      <c r="B57" s="83" t="s">
        <v>184</v>
      </c>
      <c r="C57" s="126" t="s">
        <v>240</v>
      </c>
      <c r="D57" s="127"/>
      <c r="E57" s="26">
        <v>29474.94</v>
      </c>
      <c r="F57" s="26"/>
      <c r="G57" s="43">
        <f t="shared" si="3"/>
        <v>29474.94</v>
      </c>
    </row>
    <row r="58" spans="1:7" ht="45">
      <c r="A58" s="23" t="s">
        <v>94</v>
      </c>
      <c r="B58" s="82"/>
      <c r="C58" s="124" t="s">
        <v>297</v>
      </c>
      <c r="D58" s="125"/>
      <c r="E58" s="24">
        <f>E59</f>
        <v>2046000</v>
      </c>
      <c r="F58" s="24">
        <f>F59</f>
        <v>0</v>
      </c>
      <c r="G58" s="57">
        <f t="shared" si="3"/>
        <v>2046000</v>
      </c>
    </row>
    <row r="59" spans="1:7" s="63" customFormat="1" ht="21">
      <c r="A59" s="59" t="s">
        <v>98</v>
      </c>
      <c r="B59" s="84"/>
      <c r="C59" s="130" t="s">
        <v>276</v>
      </c>
      <c r="D59" s="131"/>
      <c r="E59" s="60">
        <f>E60+E61</f>
        <v>2046000</v>
      </c>
      <c r="F59" s="60">
        <f>F60+F61</f>
        <v>0</v>
      </c>
      <c r="G59" s="61">
        <f t="shared" si="3"/>
        <v>2046000</v>
      </c>
    </row>
    <row r="60" spans="1:7" ht="12.75">
      <c r="A60" s="25" t="s">
        <v>52</v>
      </c>
      <c r="B60" s="83" t="s">
        <v>185</v>
      </c>
      <c r="C60" s="126" t="s">
        <v>241</v>
      </c>
      <c r="D60" s="127"/>
      <c r="E60" s="26">
        <v>400000</v>
      </c>
      <c r="F60" s="26"/>
      <c r="G60" s="43">
        <f>E60-F60</f>
        <v>400000</v>
      </c>
    </row>
    <row r="61" spans="1:7" ht="12.75">
      <c r="A61" s="25" t="s">
        <v>56</v>
      </c>
      <c r="B61" s="83" t="s">
        <v>186</v>
      </c>
      <c r="C61" s="126" t="s">
        <v>242</v>
      </c>
      <c r="D61" s="127"/>
      <c r="E61" s="26">
        <v>1646000</v>
      </c>
      <c r="F61" s="26"/>
      <c r="G61" s="43">
        <f t="shared" si="3"/>
        <v>1646000</v>
      </c>
    </row>
    <row r="62" spans="1:7" ht="12.75">
      <c r="A62" s="23" t="s">
        <v>99</v>
      </c>
      <c r="B62" s="82"/>
      <c r="C62" s="124" t="s">
        <v>279</v>
      </c>
      <c r="D62" s="125"/>
      <c r="E62" s="24">
        <f>E65+E63</f>
        <v>2000000</v>
      </c>
      <c r="F62" s="24">
        <f>F65+F63</f>
        <v>240000</v>
      </c>
      <c r="G62" s="57">
        <f aca="true" t="shared" si="4" ref="G62:G69">E62-F62</f>
        <v>1760000</v>
      </c>
    </row>
    <row r="63" spans="1:7" ht="12.75">
      <c r="A63" s="59" t="s">
        <v>150</v>
      </c>
      <c r="B63" s="84"/>
      <c r="C63" s="130" t="s">
        <v>278</v>
      </c>
      <c r="D63" s="131"/>
      <c r="E63" s="24">
        <f>SUM(E64:E64)</f>
        <v>500000</v>
      </c>
      <c r="F63" s="24">
        <f>SUM(F64:F64)</f>
        <v>0</v>
      </c>
      <c r="G63" s="57">
        <f t="shared" si="4"/>
        <v>500000</v>
      </c>
    </row>
    <row r="64" spans="1:7" ht="12.75">
      <c r="A64" s="25" t="s">
        <v>52</v>
      </c>
      <c r="B64" s="83" t="s">
        <v>187</v>
      </c>
      <c r="C64" s="126" t="s">
        <v>243</v>
      </c>
      <c r="D64" s="127"/>
      <c r="E64" s="33">
        <v>500000</v>
      </c>
      <c r="F64" s="26"/>
      <c r="G64" s="43">
        <f t="shared" si="4"/>
        <v>500000</v>
      </c>
    </row>
    <row r="65" spans="1:7" ht="22.5" customHeight="1">
      <c r="A65" s="59" t="s">
        <v>101</v>
      </c>
      <c r="B65" s="84"/>
      <c r="C65" s="130" t="s">
        <v>277</v>
      </c>
      <c r="D65" s="131"/>
      <c r="E65" s="60">
        <f>E66+E67</f>
        <v>1500000</v>
      </c>
      <c r="F65" s="60">
        <f>F66+F68</f>
        <v>240000</v>
      </c>
      <c r="G65" s="61">
        <f t="shared" si="4"/>
        <v>1260000</v>
      </c>
    </row>
    <row r="66" spans="1:7" ht="12.75">
      <c r="A66" s="25" t="s">
        <v>53</v>
      </c>
      <c r="B66" s="83" t="s">
        <v>188</v>
      </c>
      <c r="C66" s="126" t="s">
        <v>244</v>
      </c>
      <c r="D66" s="127"/>
      <c r="E66" s="26">
        <v>1200000</v>
      </c>
      <c r="F66" s="26"/>
      <c r="G66" s="43">
        <f t="shared" si="4"/>
        <v>1200000</v>
      </c>
    </row>
    <row r="67" spans="1:7" s="63" customFormat="1" ht="21">
      <c r="A67" s="59" t="s">
        <v>102</v>
      </c>
      <c r="B67" s="84"/>
      <c r="C67" s="130" t="s">
        <v>280</v>
      </c>
      <c r="D67" s="131"/>
      <c r="E67" s="60">
        <f>E68</f>
        <v>300000</v>
      </c>
      <c r="F67" s="60">
        <f>F68</f>
        <v>240000</v>
      </c>
      <c r="G67" s="61">
        <f t="shared" si="4"/>
        <v>60000</v>
      </c>
    </row>
    <row r="68" spans="1:7" ht="12.75">
      <c r="A68" s="25" t="s">
        <v>53</v>
      </c>
      <c r="B68" s="83" t="s">
        <v>211</v>
      </c>
      <c r="C68" s="126" t="s">
        <v>245</v>
      </c>
      <c r="D68" s="127"/>
      <c r="E68" s="26">
        <v>300000</v>
      </c>
      <c r="F68" s="26">
        <v>240000</v>
      </c>
      <c r="G68" s="43">
        <f t="shared" si="4"/>
        <v>60000</v>
      </c>
    </row>
    <row r="69" spans="1:7" ht="12.75">
      <c r="A69" s="23" t="s">
        <v>60</v>
      </c>
      <c r="B69" s="82"/>
      <c r="C69" s="124" t="s">
        <v>296</v>
      </c>
      <c r="D69" s="125"/>
      <c r="E69" s="24">
        <f>E70+E75+E83</f>
        <v>43948000</v>
      </c>
      <c r="F69" s="24">
        <f>F70+F75+F83</f>
        <v>4167674.0900000003</v>
      </c>
      <c r="G69" s="42">
        <f t="shared" si="4"/>
        <v>39780325.91</v>
      </c>
    </row>
    <row r="70" spans="1:7" ht="12.75">
      <c r="A70" s="23" t="s">
        <v>61</v>
      </c>
      <c r="B70" s="82"/>
      <c r="C70" s="124" t="s">
        <v>282</v>
      </c>
      <c r="D70" s="125"/>
      <c r="E70" s="24">
        <f>SUM(E71:E74)</f>
        <v>7648000</v>
      </c>
      <c r="F70" s="24">
        <f>SUM(F71:F74)</f>
        <v>2667140.85</v>
      </c>
      <c r="G70" s="57">
        <f aca="true" t="shared" si="5" ref="G70:G77">E70-F70</f>
        <v>4980859.15</v>
      </c>
    </row>
    <row r="71" spans="1:7" ht="12.75">
      <c r="A71" s="25" t="s">
        <v>55</v>
      </c>
      <c r="B71" s="83" t="s">
        <v>212</v>
      </c>
      <c r="C71" s="128" t="s">
        <v>246</v>
      </c>
      <c r="D71" s="129"/>
      <c r="E71" s="33">
        <v>1500000</v>
      </c>
      <c r="F71" s="33"/>
      <c r="G71" s="58">
        <f t="shared" si="5"/>
        <v>1500000</v>
      </c>
    </row>
    <row r="72" spans="1:7" ht="12.75">
      <c r="A72" s="25" t="s">
        <v>52</v>
      </c>
      <c r="B72" s="83" t="s">
        <v>189</v>
      </c>
      <c r="C72" s="126" t="s">
        <v>283</v>
      </c>
      <c r="D72" s="127"/>
      <c r="E72" s="26">
        <v>2648000</v>
      </c>
      <c r="F72" s="26">
        <v>114040.85</v>
      </c>
      <c r="G72" s="43">
        <f t="shared" si="5"/>
        <v>2533959.15</v>
      </c>
    </row>
    <row r="73" spans="1:7" ht="12.75">
      <c r="A73" s="25" t="s">
        <v>55</v>
      </c>
      <c r="B73" s="83" t="s">
        <v>308</v>
      </c>
      <c r="C73" s="126" t="s">
        <v>284</v>
      </c>
      <c r="D73" s="127"/>
      <c r="E73" s="26">
        <v>500000</v>
      </c>
      <c r="F73" s="26">
        <v>435000</v>
      </c>
      <c r="G73" s="43">
        <f t="shared" si="5"/>
        <v>65000</v>
      </c>
    </row>
    <row r="74" spans="1:7" ht="12.75">
      <c r="A74" s="25" t="s">
        <v>56</v>
      </c>
      <c r="B74" s="83" t="s">
        <v>309</v>
      </c>
      <c r="C74" s="126" t="s">
        <v>285</v>
      </c>
      <c r="D74" s="127"/>
      <c r="E74" s="26">
        <v>3000000</v>
      </c>
      <c r="F74" s="26">
        <v>2118100</v>
      </c>
      <c r="G74" s="43">
        <f t="shared" si="5"/>
        <v>881900</v>
      </c>
    </row>
    <row r="75" spans="1:7" ht="12.75">
      <c r="A75" s="23" t="s">
        <v>62</v>
      </c>
      <c r="B75" s="82"/>
      <c r="C75" s="124" t="s">
        <v>295</v>
      </c>
      <c r="D75" s="125"/>
      <c r="E75" s="24">
        <f>E76+E80</f>
        <v>3800000</v>
      </c>
      <c r="F75" s="24">
        <f>F76+F80</f>
        <v>100533.24</v>
      </c>
      <c r="G75" s="42">
        <f t="shared" si="5"/>
        <v>3699466.76</v>
      </c>
    </row>
    <row r="76" spans="1:7" ht="12.75">
      <c r="A76" s="59" t="s">
        <v>103</v>
      </c>
      <c r="B76" s="84"/>
      <c r="C76" s="130" t="s">
        <v>281</v>
      </c>
      <c r="D76" s="131"/>
      <c r="E76" s="60">
        <f>SUM(E77:E79)</f>
        <v>2100000</v>
      </c>
      <c r="F76" s="60">
        <f>SUM(F77:F79)</f>
        <v>100533.24</v>
      </c>
      <c r="G76" s="61">
        <f t="shared" si="5"/>
        <v>1999466.76</v>
      </c>
    </row>
    <row r="77" spans="1:7" ht="12.75">
      <c r="A77" s="25" t="s">
        <v>51</v>
      </c>
      <c r="B77" s="83" t="s">
        <v>310</v>
      </c>
      <c r="C77" s="126" t="s">
        <v>259</v>
      </c>
      <c r="D77" s="127"/>
      <c r="E77" s="26">
        <v>1000000</v>
      </c>
      <c r="F77" s="26">
        <v>100533.24</v>
      </c>
      <c r="G77" s="43">
        <f t="shared" si="5"/>
        <v>899466.76</v>
      </c>
    </row>
    <row r="78" spans="1:7" ht="12.75">
      <c r="A78" s="25" t="s">
        <v>52</v>
      </c>
      <c r="B78" s="83" t="s">
        <v>311</v>
      </c>
      <c r="C78" s="126" t="s">
        <v>260</v>
      </c>
      <c r="D78" s="127"/>
      <c r="E78" s="26">
        <v>1080000</v>
      </c>
      <c r="F78" s="26"/>
      <c r="G78" s="43">
        <f aca="true" t="shared" si="6" ref="G78:G93">E78-F78</f>
        <v>1080000</v>
      </c>
    </row>
    <row r="79" spans="1:7" ht="12.75">
      <c r="A79" s="25" t="s">
        <v>56</v>
      </c>
      <c r="B79" s="83" t="s">
        <v>190</v>
      </c>
      <c r="C79" s="126" t="s">
        <v>261</v>
      </c>
      <c r="D79" s="127"/>
      <c r="E79" s="26">
        <v>20000</v>
      </c>
      <c r="F79" s="26"/>
      <c r="G79" s="43">
        <f t="shared" si="6"/>
        <v>20000</v>
      </c>
    </row>
    <row r="80" spans="1:7" s="63" customFormat="1" ht="15" customHeight="1">
      <c r="A80" s="59" t="s">
        <v>104</v>
      </c>
      <c r="B80" s="84"/>
      <c r="C80" s="130" t="s">
        <v>286</v>
      </c>
      <c r="D80" s="131"/>
      <c r="E80" s="60">
        <f>SUM(E81:E82)</f>
        <v>1700000</v>
      </c>
      <c r="F80" s="60">
        <f>SUM(F81:F82)</f>
        <v>0</v>
      </c>
      <c r="G80" s="57">
        <f t="shared" si="6"/>
        <v>1700000</v>
      </c>
    </row>
    <row r="81" spans="1:7" s="63" customFormat="1" ht="15" customHeight="1">
      <c r="A81" s="25" t="s">
        <v>109</v>
      </c>
      <c r="B81" s="84" t="s">
        <v>312</v>
      </c>
      <c r="C81" s="126" t="s">
        <v>258</v>
      </c>
      <c r="D81" s="127"/>
      <c r="E81" s="33">
        <v>320000</v>
      </c>
      <c r="F81" s="33"/>
      <c r="G81" s="43">
        <f t="shared" si="6"/>
        <v>320000</v>
      </c>
    </row>
    <row r="82" spans="1:7" s="63" customFormat="1" ht="15" customHeight="1">
      <c r="A82" s="25" t="s">
        <v>55</v>
      </c>
      <c r="B82" s="83" t="s">
        <v>313</v>
      </c>
      <c r="C82" s="126" t="s">
        <v>257</v>
      </c>
      <c r="D82" s="127"/>
      <c r="E82" s="33">
        <v>1380000</v>
      </c>
      <c r="F82" s="33"/>
      <c r="G82" s="43">
        <f t="shared" si="6"/>
        <v>1380000</v>
      </c>
    </row>
    <row r="83" spans="1:7" s="74" customFormat="1" ht="22.5">
      <c r="A83" s="23" t="s">
        <v>151</v>
      </c>
      <c r="B83" s="82"/>
      <c r="C83" s="132" t="s">
        <v>294</v>
      </c>
      <c r="D83" s="133"/>
      <c r="E83" s="60">
        <f>E84</f>
        <v>32500000</v>
      </c>
      <c r="F83" s="30">
        <f>F84</f>
        <v>1400000</v>
      </c>
      <c r="G83" s="57">
        <f t="shared" si="6"/>
        <v>31100000</v>
      </c>
    </row>
    <row r="84" spans="1:7" s="74" customFormat="1" ht="22.5">
      <c r="A84" s="25" t="s">
        <v>100</v>
      </c>
      <c r="B84" s="83" t="s">
        <v>191</v>
      </c>
      <c r="C84" s="128" t="s">
        <v>256</v>
      </c>
      <c r="D84" s="129"/>
      <c r="E84" s="26">
        <v>32500000</v>
      </c>
      <c r="F84" s="33">
        <v>1400000</v>
      </c>
      <c r="G84" s="58">
        <f t="shared" si="6"/>
        <v>31100000</v>
      </c>
    </row>
    <row r="85" spans="1:7" ht="22.5">
      <c r="A85" s="23" t="s">
        <v>95</v>
      </c>
      <c r="B85" s="82"/>
      <c r="C85" s="124" t="s">
        <v>293</v>
      </c>
      <c r="D85" s="125"/>
      <c r="E85" s="24">
        <f>E86+E87</f>
        <v>180000</v>
      </c>
      <c r="F85" s="24">
        <f>F86+F87</f>
        <v>0</v>
      </c>
      <c r="G85" s="57">
        <f t="shared" si="6"/>
        <v>180000</v>
      </c>
    </row>
    <row r="86" spans="1:7" ht="12.75">
      <c r="A86" s="25" t="s">
        <v>53</v>
      </c>
      <c r="B86" s="83" t="s">
        <v>192</v>
      </c>
      <c r="C86" s="126" t="s">
        <v>255</v>
      </c>
      <c r="D86" s="127"/>
      <c r="E86" s="26">
        <v>80000</v>
      </c>
      <c r="F86" s="26"/>
      <c r="G86" s="43">
        <f t="shared" si="6"/>
        <v>80000</v>
      </c>
    </row>
    <row r="87" spans="1:7" ht="12.75">
      <c r="A87" s="25" t="s">
        <v>54</v>
      </c>
      <c r="B87" s="83" t="s">
        <v>193</v>
      </c>
      <c r="C87" s="126" t="s">
        <v>254</v>
      </c>
      <c r="D87" s="127"/>
      <c r="E87" s="26">
        <v>100000</v>
      </c>
      <c r="F87" s="26"/>
      <c r="G87" s="43">
        <f>E87-F87</f>
        <v>100000</v>
      </c>
    </row>
    <row r="88" spans="1:7" ht="12.75">
      <c r="A88" s="23" t="s">
        <v>73</v>
      </c>
      <c r="B88" s="82"/>
      <c r="C88" s="124" t="s">
        <v>292</v>
      </c>
      <c r="D88" s="125"/>
      <c r="E88" s="24">
        <f>E89+E90</f>
        <v>7400000</v>
      </c>
      <c r="F88" s="24">
        <f>F89+F90</f>
        <v>700000</v>
      </c>
      <c r="G88" s="57">
        <f t="shared" si="6"/>
        <v>6700000</v>
      </c>
    </row>
    <row r="89" spans="1:7" ht="22.5">
      <c r="A89" s="25" t="s">
        <v>100</v>
      </c>
      <c r="B89" s="83" t="s">
        <v>194</v>
      </c>
      <c r="C89" s="126" t="s">
        <v>252</v>
      </c>
      <c r="D89" s="127"/>
      <c r="E89" s="33">
        <v>7000000</v>
      </c>
      <c r="F89" s="33">
        <v>700000</v>
      </c>
      <c r="G89" s="43">
        <f>E89-F89</f>
        <v>6300000</v>
      </c>
    </row>
    <row r="90" spans="1:7" ht="22.5">
      <c r="A90" s="25" t="s">
        <v>63</v>
      </c>
      <c r="B90" s="83" t="s">
        <v>210</v>
      </c>
      <c r="C90" s="126" t="s">
        <v>253</v>
      </c>
      <c r="D90" s="127"/>
      <c r="E90" s="26">
        <v>400000</v>
      </c>
      <c r="F90" s="26"/>
      <c r="G90" s="43">
        <f t="shared" si="6"/>
        <v>400000</v>
      </c>
    </row>
    <row r="91" spans="1:7" ht="12.75">
      <c r="A91" s="23" t="s">
        <v>113</v>
      </c>
      <c r="B91" s="82"/>
      <c r="C91" s="124" t="s">
        <v>291</v>
      </c>
      <c r="D91" s="125"/>
      <c r="E91" s="30">
        <f>E92+E94</f>
        <v>550000</v>
      </c>
      <c r="F91" s="30">
        <f>F92+F94</f>
        <v>15000</v>
      </c>
      <c r="G91" s="57">
        <f t="shared" si="6"/>
        <v>535000</v>
      </c>
    </row>
    <row r="92" spans="1:7" ht="12.75">
      <c r="A92" s="59" t="s">
        <v>114</v>
      </c>
      <c r="B92" s="84"/>
      <c r="C92" s="130" t="s">
        <v>287</v>
      </c>
      <c r="D92" s="131"/>
      <c r="E92" s="60">
        <f>E93</f>
        <v>200000</v>
      </c>
      <c r="F92" s="60">
        <f>F93</f>
        <v>0</v>
      </c>
      <c r="G92" s="57">
        <f t="shared" si="6"/>
        <v>200000</v>
      </c>
    </row>
    <row r="93" spans="1:7" ht="24" customHeight="1">
      <c r="A93" s="25" t="s">
        <v>116</v>
      </c>
      <c r="B93" s="83" t="s">
        <v>195</v>
      </c>
      <c r="C93" s="126" t="s">
        <v>251</v>
      </c>
      <c r="D93" s="127"/>
      <c r="E93" s="26">
        <v>200000</v>
      </c>
      <c r="F93" s="26"/>
      <c r="G93" s="58">
        <f t="shared" si="6"/>
        <v>200000</v>
      </c>
    </row>
    <row r="94" spans="1:7" ht="12.75">
      <c r="A94" s="59" t="s">
        <v>115</v>
      </c>
      <c r="B94" s="84"/>
      <c r="C94" s="130" t="s">
        <v>290</v>
      </c>
      <c r="D94" s="131"/>
      <c r="E94" s="60">
        <f>E95</f>
        <v>350000</v>
      </c>
      <c r="F94" s="60">
        <f>F95</f>
        <v>15000</v>
      </c>
      <c r="G94" s="61">
        <f aca="true" t="shared" si="7" ref="G94:G99">E94-F94</f>
        <v>335000</v>
      </c>
    </row>
    <row r="95" spans="1:7" ht="12.75">
      <c r="A95" s="25" t="s">
        <v>110</v>
      </c>
      <c r="B95" s="83" t="s">
        <v>196</v>
      </c>
      <c r="C95" s="126" t="s">
        <v>250</v>
      </c>
      <c r="D95" s="127"/>
      <c r="E95" s="26">
        <v>350000</v>
      </c>
      <c r="F95" s="26">
        <v>15000</v>
      </c>
      <c r="G95" s="43">
        <f t="shared" si="7"/>
        <v>335000</v>
      </c>
    </row>
    <row r="96" spans="1:7" ht="22.5">
      <c r="A96" s="23" t="s">
        <v>96</v>
      </c>
      <c r="B96" s="82"/>
      <c r="C96" s="124" t="s">
        <v>289</v>
      </c>
      <c r="D96" s="125"/>
      <c r="E96" s="24">
        <f>E97+E98</f>
        <v>180000</v>
      </c>
      <c r="F96" s="24">
        <f>F97+F98</f>
        <v>0</v>
      </c>
      <c r="G96" s="57">
        <f t="shared" si="7"/>
        <v>180000</v>
      </c>
    </row>
    <row r="97" spans="1:7" ht="12.75">
      <c r="A97" s="25" t="s">
        <v>54</v>
      </c>
      <c r="B97" s="83" t="s">
        <v>321</v>
      </c>
      <c r="C97" s="126" t="s">
        <v>249</v>
      </c>
      <c r="D97" s="127"/>
      <c r="E97" s="26">
        <v>100000</v>
      </c>
      <c r="F97" s="26"/>
      <c r="G97" s="58">
        <f t="shared" si="7"/>
        <v>100000</v>
      </c>
    </row>
    <row r="98" spans="1:7" ht="12.75">
      <c r="A98" s="73" t="s">
        <v>56</v>
      </c>
      <c r="B98" s="83" t="s">
        <v>322</v>
      </c>
      <c r="C98" s="126" t="s">
        <v>248</v>
      </c>
      <c r="D98" s="127"/>
      <c r="E98" s="26">
        <v>80000</v>
      </c>
      <c r="F98" s="26"/>
      <c r="G98" s="58">
        <f t="shared" si="7"/>
        <v>80000</v>
      </c>
    </row>
    <row r="99" spans="1:7" ht="22.5">
      <c r="A99" s="23" t="s">
        <v>112</v>
      </c>
      <c r="B99" s="82"/>
      <c r="C99" s="124" t="s">
        <v>288</v>
      </c>
      <c r="D99" s="125"/>
      <c r="E99" s="30">
        <f>E100</f>
        <v>2000000</v>
      </c>
      <c r="F99" s="30">
        <f>F100</f>
        <v>200000</v>
      </c>
      <c r="G99" s="57">
        <f t="shared" si="7"/>
        <v>1800000</v>
      </c>
    </row>
    <row r="100" spans="1:7" ht="22.5">
      <c r="A100" s="25" t="s">
        <v>100</v>
      </c>
      <c r="B100" s="83" t="s">
        <v>323</v>
      </c>
      <c r="C100" s="128" t="s">
        <v>247</v>
      </c>
      <c r="D100" s="129"/>
      <c r="E100" s="26">
        <v>2000000</v>
      </c>
      <c r="F100" s="26">
        <v>200000</v>
      </c>
      <c r="G100" s="58">
        <f>E100-F100</f>
        <v>1800000</v>
      </c>
    </row>
    <row r="101" spans="1:7" ht="12.75">
      <c r="A101" s="23" t="s">
        <v>64</v>
      </c>
      <c r="B101" s="82" t="s">
        <v>207</v>
      </c>
      <c r="C101" s="124" t="s">
        <v>33</v>
      </c>
      <c r="D101" s="125"/>
      <c r="E101" s="66">
        <f>'Доходы 1'!D19-Расходы1!E13</f>
        <v>-3930400</v>
      </c>
      <c r="F101" s="39">
        <f>'Доходы 1'!F19-Расходы1!F13</f>
        <v>-6086287.3100000005</v>
      </c>
      <c r="G101" s="88" t="s">
        <v>33</v>
      </c>
    </row>
  </sheetData>
  <sheetProtection/>
  <mergeCells count="96">
    <mergeCell ref="C78:D78"/>
    <mergeCell ref="C83:D83"/>
    <mergeCell ref="C87:D87"/>
    <mergeCell ref="C85:D85"/>
    <mergeCell ref="C77:D77"/>
    <mergeCell ref="C76:D76"/>
    <mergeCell ref="C81:D81"/>
    <mergeCell ref="C79:D79"/>
    <mergeCell ref="C80:D80"/>
    <mergeCell ref="C82:D82"/>
    <mergeCell ref="C68:D68"/>
    <mergeCell ref="C72:D72"/>
    <mergeCell ref="C71:D71"/>
    <mergeCell ref="C74:D74"/>
    <mergeCell ref="C69:D69"/>
    <mergeCell ref="C73:D73"/>
    <mergeCell ref="C70:D70"/>
    <mergeCell ref="C100:D100"/>
    <mergeCell ref="C89:D89"/>
    <mergeCell ref="C97:D97"/>
    <mergeCell ref="C95:D95"/>
    <mergeCell ref="C98:D98"/>
    <mergeCell ref="C99:D99"/>
    <mergeCell ref="C84:D84"/>
    <mergeCell ref="C91:D91"/>
    <mergeCell ref="C92:D92"/>
    <mergeCell ref="C18:D18"/>
    <mergeCell ref="C101:D101"/>
    <mergeCell ref="C86:D86"/>
    <mergeCell ref="C96:D96"/>
    <mergeCell ref="C94:D94"/>
    <mergeCell ref="C93:D93"/>
    <mergeCell ref="C66:D66"/>
    <mergeCell ref="C67:D67"/>
    <mergeCell ref="C88:D88"/>
    <mergeCell ref="C90:D90"/>
    <mergeCell ref="G4:G9"/>
    <mergeCell ref="C12:D12"/>
    <mergeCell ref="C14:D14"/>
    <mergeCell ref="C13:D13"/>
    <mergeCell ref="F4:F9"/>
    <mergeCell ref="C65:D65"/>
    <mergeCell ref="C41:D41"/>
    <mergeCell ref="C17:D17"/>
    <mergeCell ref="C15:D15"/>
    <mergeCell ref="C16:D16"/>
    <mergeCell ref="C38:D38"/>
    <mergeCell ref="C31:D31"/>
    <mergeCell ref="C36:D36"/>
    <mergeCell ref="C59:D59"/>
    <mergeCell ref="C60:D60"/>
    <mergeCell ref="C62:D62"/>
    <mergeCell ref="C55:D55"/>
    <mergeCell ref="C48:D48"/>
    <mergeCell ref="C33:D33"/>
    <mergeCell ref="C53:D53"/>
    <mergeCell ref="C26:D26"/>
    <mergeCell ref="C40:D40"/>
    <mergeCell ref="C37:D37"/>
    <mergeCell ref="C30:D30"/>
    <mergeCell ref="C32:D32"/>
    <mergeCell ref="C75:D75"/>
    <mergeCell ref="C61:D61"/>
    <mergeCell ref="C64:D64"/>
    <mergeCell ref="C63:D63"/>
    <mergeCell ref="C58:D58"/>
    <mergeCell ref="C49:D49"/>
    <mergeCell ref="C42:D42"/>
    <mergeCell ref="C57:D57"/>
    <mergeCell ref="C43:D43"/>
    <mergeCell ref="C50:D50"/>
    <mergeCell ref="C24:D24"/>
    <mergeCell ref="C56:D56"/>
    <mergeCell ref="C52:D52"/>
    <mergeCell ref="C51:D51"/>
    <mergeCell ref="C54:D54"/>
    <mergeCell ref="C21:D21"/>
    <mergeCell ref="C22:D22"/>
    <mergeCell ref="C44:D44"/>
    <mergeCell ref="C39:D39"/>
    <mergeCell ref="C34:D34"/>
    <mergeCell ref="C35:D35"/>
    <mergeCell ref="C29:D29"/>
    <mergeCell ref="C28:D28"/>
    <mergeCell ref="C23:D23"/>
    <mergeCell ref="C25:D25"/>
    <mergeCell ref="C19:D19"/>
    <mergeCell ref="C47:D47"/>
    <mergeCell ref="C46:D46"/>
    <mergeCell ref="C45:D45"/>
    <mergeCell ref="A2:E2"/>
    <mergeCell ref="A4:A11"/>
    <mergeCell ref="C4:D11"/>
    <mergeCell ref="E4:E11"/>
    <mergeCell ref="C20:D20"/>
    <mergeCell ref="C27:D27"/>
  </mergeCells>
  <conditionalFormatting sqref="E101:G101 F14 G13:G100">
    <cfRule type="cellIs" priority="59" dxfId="16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zoomScalePageLayoutView="0" workbookViewId="0" topLeftCell="A4">
      <selection activeCell="E20" sqref="E20:E21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2" t="s">
        <v>18</v>
      </c>
      <c r="B1" s="162"/>
      <c r="C1" s="162"/>
      <c r="D1" s="162"/>
      <c r="E1" s="162"/>
      <c r="F1" s="162"/>
    </row>
    <row r="2" spans="1:6" ht="12.75" customHeight="1">
      <c r="A2" s="138" t="s">
        <v>201</v>
      </c>
      <c r="B2" s="138"/>
      <c r="C2" s="138"/>
      <c r="D2" s="138"/>
      <c r="E2" s="138"/>
      <c r="F2" s="13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10</v>
      </c>
      <c r="C4" s="105" t="s">
        <v>24</v>
      </c>
      <c r="D4" s="120" t="s">
        <v>16</v>
      </c>
      <c r="E4" s="120" t="s">
        <v>11</v>
      </c>
      <c r="F4" s="117" t="s">
        <v>14</v>
      </c>
    </row>
    <row r="5" spans="1:6" ht="4.5" customHeight="1">
      <c r="A5" s="103"/>
      <c r="B5" s="106"/>
      <c r="C5" s="106"/>
      <c r="D5" s="121"/>
      <c r="E5" s="121"/>
      <c r="F5" s="118"/>
    </row>
    <row r="6" spans="1:6" ht="6" customHeight="1">
      <c r="A6" s="103"/>
      <c r="B6" s="106"/>
      <c r="C6" s="106"/>
      <c r="D6" s="121"/>
      <c r="E6" s="121"/>
      <c r="F6" s="118"/>
    </row>
    <row r="7" spans="1:6" ht="4.5" customHeight="1">
      <c r="A7" s="103"/>
      <c r="B7" s="106"/>
      <c r="C7" s="106"/>
      <c r="D7" s="121"/>
      <c r="E7" s="121"/>
      <c r="F7" s="118"/>
    </row>
    <row r="8" spans="1:6" ht="6" customHeight="1">
      <c r="A8" s="103"/>
      <c r="B8" s="106"/>
      <c r="C8" s="106"/>
      <c r="D8" s="121"/>
      <c r="E8" s="121"/>
      <c r="F8" s="118"/>
    </row>
    <row r="9" spans="1:6" ht="6" customHeight="1">
      <c r="A9" s="103"/>
      <c r="B9" s="106"/>
      <c r="C9" s="106"/>
      <c r="D9" s="121"/>
      <c r="E9" s="121"/>
      <c r="F9" s="118"/>
    </row>
    <row r="10" spans="1:6" ht="18" customHeight="1">
      <c r="A10" s="104"/>
      <c r="B10" s="107"/>
      <c r="C10" s="107"/>
      <c r="D10" s="122"/>
      <c r="E10" s="122"/>
      <c r="F10" s="119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90" t="s">
        <v>199</v>
      </c>
      <c r="B12" s="32" t="s">
        <v>65</v>
      </c>
      <c r="C12" s="32" t="s">
        <v>33</v>
      </c>
      <c r="D12" s="33">
        <f>D19</f>
        <v>3930400</v>
      </c>
      <c r="E12" s="33">
        <f>E19</f>
        <v>6086287.3100000005</v>
      </c>
      <c r="F12" s="33">
        <f>D12-E12</f>
        <v>-2155887.3100000005</v>
      </c>
    </row>
    <row r="13" spans="1:6" ht="35.25" customHeight="1">
      <c r="A13" s="31" t="s">
        <v>206</v>
      </c>
      <c r="B13" s="32" t="s">
        <v>66</v>
      </c>
      <c r="C13" s="32" t="s">
        <v>33</v>
      </c>
      <c r="D13" s="30"/>
      <c r="E13" s="30"/>
      <c r="F13" s="30">
        <f>D13-E13</f>
        <v>0</v>
      </c>
    </row>
    <row r="14" spans="1:6" ht="12.75">
      <c r="A14" s="31" t="s">
        <v>198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90" t="s">
        <v>200</v>
      </c>
      <c r="B16" s="32" t="s">
        <v>67</v>
      </c>
      <c r="C16" s="32" t="s">
        <v>33</v>
      </c>
      <c r="D16" s="30"/>
      <c r="E16" s="30"/>
      <c r="F16" s="30">
        <f>D16-E16</f>
        <v>0</v>
      </c>
    </row>
    <row r="17" spans="1:6" ht="12.75">
      <c r="A17" s="31" t="s">
        <v>198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91" t="s">
        <v>68</v>
      </c>
      <c r="B19" s="32" t="s">
        <v>69</v>
      </c>
      <c r="C19" s="29" t="s">
        <v>32</v>
      </c>
      <c r="D19" s="33">
        <f>D20+D22</f>
        <v>3930400</v>
      </c>
      <c r="E19" s="33">
        <f>E20+E22</f>
        <v>6086287.3100000005</v>
      </c>
      <c r="F19" s="33">
        <f>D19-E19</f>
        <v>-2155887.3100000005</v>
      </c>
    </row>
    <row r="20" spans="1:6" ht="12.75">
      <c r="A20" s="156" t="s">
        <v>203</v>
      </c>
      <c r="B20" s="154" t="s">
        <v>70</v>
      </c>
      <c r="C20" s="154" t="s">
        <v>75</v>
      </c>
      <c r="D20" s="150">
        <f>-'Доходы 1'!D19:E19</f>
        <v>-70785934</v>
      </c>
      <c r="E20" s="150">
        <v>-6007699.02</v>
      </c>
      <c r="F20" s="152" t="s">
        <v>33</v>
      </c>
    </row>
    <row r="21" spans="1:6" ht="12.75" customHeight="1">
      <c r="A21" s="157"/>
      <c r="B21" s="155"/>
      <c r="C21" s="155"/>
      <c r="D21" s="151"/>
      <c r="E21" s="151"/>
      <c r="F21" s="153"/>
    </row>
    <row r="22" spans="1:6" ht="12.75" customHeight="1">
      <c r="A22" s="156" t="s">
        <v>202</v>
      </c>
      <c r="B22" s="154" t="s">
        <v>71</v>
      </c>
      <c r="C22" s="154" t="s">
        <v>74</v>
      </c>
      <c r="D22" s="150">
        <f>Расходы1!E13</f>
        <v>74716334</v>
      </c>
      <c r="E22" s="150">
        <v>12093986.33</v>
      </c>
      <c r="F22" s="152" t="s">
        <v>33</v>
      </c>
    </row>
    <row r="23" spans="1:6" ht="12.75" customHeight="1">
      <c r="A23" s="157"/>
      <c r="B23" s="155"/>
      <c r="C23" s="155"/>
      <c r="D23" s="151"/>
      <c r="E23" s="151"/>
      <c r="F23" s="153"/>
    </row>
    <row r="26" ht="12.75">
      <c r="A26" s="67"/>
    </row>
    <row r="27" ht="12.75">
      <c r="A27" s="68"/>
    </row>
    <row r="28" spans="1:5" ht="12.75">
      <c r="A28" s="69" t="s">
        <v>118</v>
      </c>
      <c r="B28" s="69"/>
      <c r="C28" s="72"/>
      <c r="D28" s="69"/>
      <c r="E28" s="72" t="s">
        <v>119</v>
      </c>
    </row>
    <row r="29" spans="1:5" ht="12.75">
      <c r="A29" s="160" t="s">
        <v>124</v>
      </c>
      <c r="B29" s="160"/>
      <c r="C29" s="160"/>
      <c r="D29" s="160"/>
      <c r="E29" s="70" t="s">
        <v>120</v>
      </c>
    </row>
    <row r="30" spans="1:5" ht="12.75">
      <c r="A30" s="69" t="s">
        <v>204</v>
      </c>
      <c r="B30" s="161"/>
      <c r="C30" s="158"/>
      <c r="D30" s="161"/>
      <c r="E30" s="158" t="s">
        <v>123</v>
      </c>
    </row>
    <row r="31" spans="1:5" ht="12.75">
      <c r="A31" s="69" t="s">
        <v>121</v>
      </c>
      <c r="B31" s="161"/>
      <c r="C31" s="159"/>
      <c r="D31" s="161"/>
      <c r="E31" s="159"/>
    </row>
    <row r="32" spans="1:5" ht="12.75">
      <c r="A32" s="160" t="s">
        <v>125</v>
      </c>
      <c r="B32" s="160"/>
      <c r="C32" s="160"/>
      <c r="D32" s="160"/>
      <c r="E32" s="70" t="s">
        <v>120</v>
      </c>
    </row>
    <row r="33" spans="1:5" ht="12.75">
      <c r="A33" s="69" t="s">
        <v>122</v>
      </c>
      <c r="B33" s="69"/>
      <c r="C33" s="72"/>
      <c r="D33" s="69"/>
      <c r="E33" s="72" t="s">
        <v>123</v>
      </c>
    </row>
    <row r="34" spans="1:5" ht="12.75">
      <c r="A34" s="160" t="s">
        <v>126</v>
      </c>
      <c r="B34" s="160"/>
      <c r="C34" s="160"/>
      <c r="D34" s="160"/>
      <c r="E34" s="70" t="s">
        <v>120</v>
      </c>
    </row>
    <row r="35" spans="1:5" ht="12.75">
      <c r="A35" s="70"/>
      <c r="B35" s="70"/>
      <c r="C35" s="70"/>
      <c r="D35" s="70"/>
      <c r="E35" s="70"/>
    </row>
    <row r="36" spans="1:5" ht="12.75">
      <c r="A36" s="71" t="s">
        <v>320</v>
      </c>
      <c r="B36" s="70"/>
      <c r="C36" s="70"/>
      <c r="D36" s="70"/>
      <c r="E36" s="70"/>
    </row>
  </sheetData>
  <sheetProtection/>
  <mergeCells count="27">
    <mergeCell ref="A1:F1"/>
    <mergeCell ref="A2:F2"/>
    <mergeCell ref="A4:A10"/>
    <mergeCell ref="B4:B10"/>
    <mergeCell ref="C4:C10"/>
    <mergeCell ref="D4:D10"/>
    <mergeCell ref="E4:E10"/>
    <mergeCell ref="F4:F10"/>
    <mergeCell ref="E30:E31"/>
    <mergeCell ref="A32:D32"/>
    <mergeCell ref="F22:F23"/>
    <mergeCell ref="A22:A23"/>
    <mergeCell ref="A34:D34"/>
    <mergeCell ref="A29:D29"/>
    <mergeCell ref="B30:B31"/>
    <mergeCell ref="C30:C31"/>
    <mergeCell ref="D30:D31"/>
    <mergeCell ref="D22:D23"/>
    <mergeCell ref="E20:E21"/>
    <mergeCell ref="F20:F21"/>
    <mergeCell ref="B22:B23"/>
    <mergeCell ref="C22:C23"/>
    <mergeCell ref="A20:A21"/>
    <mergeCell ref="B20:B21"/>
    <mergeCell ref="C20:C21"/>
    <mergeCell ref="D20:D21"/>
    <mergeCell ref="E22:E23"/>
  </mergeCells>
  <conditionalFormatting sqref="F19:F20 F22 E12:F18">
    <cfRule type="cellIs" priority="2" dxfId="16" operator="equal" stopIfTrue="1">
      <formula>0</formula>
    </cfRule>
  </conditionalFormatting>
  <conditionalFormatting sqref="E22">
    <cfRule type="cellIs" priority="1" dxfId="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2014-02-04T11:17:37Z</cp:lastPrinted>
  <dcterms:created xsi:type="dcterms:W3CDTF">1999-06-18T11:49:53Z</dcterms:created>
  <dcterms:modified xsi:type="dcterms:W3CDTF">2014-08-13T10:12:07Z</dcterms:modified>
  <cp:category/>
  <cp:version/>
  <cp:contentType/>
  <cp:contentStatus/>
</cp:coreProperties>
</file>